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" yWindow="64876" windowWidth="26680" windowHeight="16720" activeTab="0"/>
  </bookViews>
  <sheets>
    <sheet name="Map" sheetId="1" r:id="rId1"/>
    <sheet name="Location" sheetId="2" r:id="rId2"/>
  </sheets>
  <definedNames>
    <definedName name="CONST">#REF!</definedName>
    <definedName name="CovDist">'Location'!#REF!</definedName>
    <definedName name="DistCoef">'Location'!#REF!</definedName>
    <definedName name="FixedCoef">'Location'!#REF!</definedName>
    <definedName name="home">'Location'!$A$61</definedName>
    <definedName name="LabelOther">'Location'!$F$71</definedName>
    <definedName name="LabelSites">'Location'!$F$68</definedName>
    <definedName name="PctCov">'Location'!$DS$61</definedName>
    <definedName name="RADIUS">#REF!</definedName>
    <definedName name="totaldemandwtd">'Location'!$DM$62</definedName>
    <definedName name="totalfixed">'Location'!$DL$62</definedName>
  </definedNames>
  <calcPr fullCalcOnLoad="1"/>
</workbook>
</file>

<file path=xl/sharedStrings.xml><?xml version="1.0" encoding="utf-8"?>
<sst xmlns="http://schemas.openxmlformats.org/spreadsheetml/2006/main" count="224" uniqueCount="145">
  <si>
    <t>Slaterville &amp; Honess</t>
  </si>
  <si>
    <t>Pinetree &amp; Mitchell</t>
  </si>
  <si>
    <t>Farrier &amp; Dryden</t>
  </si>
  <si>
    <t>Tower &amp; Juddfalls</t>
  </si>
  <si>
    <t>Maple &amp; Dryden</t>
  </si>
  <si>
    <t>Eastshore &amp; Jamesgibb</t>
  </si>
  <si>
    <t>West Station</t>
  </si>
  <si>
    <t>South Station</t>
  </si>
  <si>
    <t>East Station</t>
  </si>
  <si>
    <t>Central Station</t>
  </si>
  <si>
    <t>Towersclub &amp; Terracedor</t>
  </si>
  <si>
    <t>weststation</t>
  </si>
  <si>
    <t>southstation</t>
  </si>
  <si>
    <t>eaststation</t>
  </si>
  <si>
    <t>centralstation</t>
  </si>
  <si>
    <t>Label</t>
  </si>
  <si>
    <t>Fraction of Demand (was State Pop)</t>
  </si>
  <si>
    <t>Location index (was state)</t>
  </si>
  <si>
    <t>Site</t>
  </si>
  <si>
    <t>Name of site</t>
  </si>
  <si>
    <t>X</t>
  </si>
  <si>
    <t>Y</t>
  </si>
  <si>
    <t>state_mitchell</t>
  </si>
  <si>
    <t>slaterville_honess</t>
  </si>
  <si>
    <t>pinetree_mitchell</t>
  </si>
  <si>
    <t>farrier_dryden</t>
  </si>
  <si>
    <t>tower_juddfalls</t>
  </si>
  <si>
    <t>maple_dryden</t>
  </si>
  <si>
    <t>eastshore_jamesgibb</t>
  </si>
  <si>
    <t>towersclub_terracedor</t>
  </si>
  <si>
    <t>Facility</t>
  </si>
  <si>
    <t>home</t>
  </si>
  <si>
    <t>&lt;-- Used in GOTO Statements to get back to Instructions</t>
  </si>
  <si>
    <t>PctCov</t>
  </si>
  <si>
    <t>Location Name</t>
  </si>
  <si>
    <t>Location Label</t>
  </si>
  <si>
    <t>Selected Sites</t>
  </si>
  <si>
    <t>Original Author:</t>
  </si>
  <si>
    <t>Fake distance</t>
  </si>
  <si>
    <t>Approximate true distance</t>
  </si>
  <si>
    <t>Label Other Sites?</t>
  </si>
  <si>
    <t>Average Distance to Call (miles)</t>
  </si>
  <si>
    <t>Series Below Used For Site Labels on Map</t>
  </si>
  <si>
    <t>Clinton &amp; Meadow</t>
  </si>
  <si>
    <t>Seneca &amp; Meadow</t>
  </si>
  <si>
    <t>Court &amp; Meadow</t>
  </si>
  <si>
    <t>Clinton &amp; Plain</t>
  </si>
  <si>
    <t>Trumansburg &amp; Bundy</t>
  </si>
  <si>
    <t>Wood &amp; Plain</t>
  </si>
  <si>
    <t>Elmira &amp; Spencer</t>
  </si>
  <si>
    <t>Plain &amp; Court</t>
  </si>
  <si>
    <t>West Ithaca</t>
  </si>
  <si>
    <t>Green &amp; Cayuga</t>
  </si>
  <si>
    <t>Cayuga &amp; Clinton</t>
  </si>
  <si>
    <t>Mark S. Daskin, Department of Industrial Engineering and Management Sciences, Northwestern University, Evanston, IL  60208</t>
  </si>
  <si>
    <t>Long</t>
  </si>
  <si>
    <t>Lat.</t>
  </si>
  <si>
    <t>Percent of Demand</t>
  </si>
  <si>
    <t>clinton_meadow</t>
  </si>
  <si>
    <t>seneca_meadow</t>
  </si>
  <si>
    <t>court_meadow</t>
  </si>
  <si>
    <t>clinton_plain</t>
  </si>
  <si>
    <t>center_plain</t>
  </si>
  <si>
    <t>wood_plain</t>
  </si>
  <si>
    <t>elmira_spencer</t>
  </si>
  <si>
    <t>plain_court</t>
  </si>
  <si>
    <t>taughannock</t>
  </si>
  <si>
    <t>green_cayuga</t>
  </si>
  <si>
    <t>cayuga_clinton</t>
  </si>
  <si>
    <t>seneca_cayuga</t>
  </si>
  <si>
    <t>court_cayuga</t>
  </si>
  <si>
    <t>aurora_prospect</t>
  </si>
  <si>
    <t>stewart_seneca</t>
  </si>
  <si>
    <t>state_stewart</t>
  </si>
  <si>
    <t>hudson</t>
  </si>
  <si>
    <t>aurora_coddington</t>
  </si>
  <si>
    <t>danby_alumni</t>
  </si>
  <si>
    <t>danby_vista</t>
  </si>
  <si>
    <t>maincampus_garden_apt</t>
  </si>
  <si>
    <t>king</t>
  </si>
  <si>
    <t>coddington_maincampus</t>
  </si>
  <si>
    <t>conover</t>
  </si>
  <si>
    <t>giles</t>
  </si>
  <si>
    <t>stewart_south</t>
  </si>
  <si>
    <t>university_stewart</t>
  </si>
  <si>
    <t>lake_willard</t>
  </si>
  <si>
    <t>hancock_first</t>
  </si>
  <si>
    <t>hancock_aurora</t>
  </si>
  <si>
    <t>university_west</t>
  </si>
  <si>
    <t>ridgewood_thurston</t>
  </si>
  <si>
    <t>jessup_triphammer</t>
  </si>
  <si>
    <t>jessup_sisson</t>
  </si>
  <si>
    <t>university_eastave</t>
  </si>
  <si>
    <t>hoy_campus</t>
  </si>
  <si>
    <t>dryden_college</t>
  </si>
  <si>
    <t>Label Selected Sites?</t>
  </si>
  <si>
    <t>Indicate yes or no</t>
  </si>
  <si>
    <t>yes</t>
  </si>
  <si>
    <t>Shane G. Henderson, School of Operations Research and Information Engineering, Cornell University</t>
  </si>
  <si>
    <t>Adapted for Ithaca fire station placement by</t>
  </si>
  <si>
    <t>Distance</t>
  </si>
  <si>
    <t>Index of</t>
  </si>
  <si>
    <t>Series Below Used For State Labels on Map</t>
  </si>
  <si>
    <t>Fixed Cost</t>
  </si>
  <si>
    <t>to closest</t>
  </si>
  <si>
    <t>Demand</t>
  </si>
  <si>
    <t>Minimum</t>
  </si>
  <si>
    <t>Longitude</t>
  </si>
  <si>
    <t>Latitude</t>
  </si>
  <si>
    <t>Total</t>
  </si>
  <si>
    <t>&lt;&lt;&lt; DO NOT DELETE IT &gt;&gt;&gt;</t>
  </si>
  <si>
    <t>Closest</t>
  </si>
  <si>
    <t>selected</t>
  </si>
  <si>
    <t>Weighted</t>
  </si>
  <si>
    <t>0f nearest</t>
  </si>
  <si>
    <t>Covered</t>
  </si>
  <si>
    <t>ST</t>
  </si>
  <si>
    <t>No.</t>
  </si>
  <si>
    <t>Seneca &amp; Cayuga</t>
  </si>
  <si>
    <t>Court &amp; Cayuga</t>
  </si>
  <si>
    <t>Aurora &amp; Prospect</t>
  </si>
  <si>
    <t>Stewart &amp; Seneca</t>
  </si>
  <si>
    <t>State &amp; Stewart</t>
  </si>
  <si>
    <t>Hudson</t>
  </si>
  <si>
    <t>Aurora &amp; Coddington</t>
  </si>
  <si>
    <t>Danby &amp; Alumni</t>
  </si>
  <si>
    <t>Danby &amp; Vista</t>
  </si>
  <si>
    <t>Maincampus &amp; Garden Apt</t>
  </si>
  <si>
    <t>King</t>
  </si>
  <si>
    <t>5 Mile Dr &amp; Bostwick</t>
  </si>
  <si>
    <t>Conover</t>
  </si>
  <si>
    <t>Elm &amp; Chestnut</t>
  </si>
  <si>
    <t>Stewart &amp; South</t>
  </si>
  <si>
    <t>Elmira Commercial</t>
  </si>
  <si>
    <t>Lake &amp; Willard</t>
  </si>
  <si>
    <t>Hancock &amp; First</t>
  </si>
  <si>
    <t>Hancock &amp; Aurora</t>
  </si>
  <si>
    <t>University West</t>
  </si>
  <si>
    <t>Ridgewood &amp; Thurston</t>
  </si>
  <si>
    <t>Jessup &amp; Triphammer</t>
  </si>
  <si>
    <t>Jessup &amp; Sisson</t>
  </si>
  <si>
    <t>University &amp; East Ave</t>
  </si>
  <si>
    <t>Hoy &amp; Campus</t>
  </si>
  <si>
    <t>Dryden &amp; College</t>
  </si>
  <si>
    <t>State &amp; Mitchell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</si>
</sst>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00"/>
    <numFmt numFmtId="166" formatCode="#,##0.000_);[Red]\(#,##0.000\)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_(* #,##0.0000_);_(* \(#,##0.0000\);_(* &quot;-&quot;??_);_(@_)"/>
    <numFmt numFmtId="171" formatCode="_(* #,##0.00000_);_(* \(#,##0.00000\);_(* &quot;-&quot;??_);_(@_)"/>
    <numFmt numFmtId="172" formatCode="#,##0.00000"/>
    <numFmt numFmtId="173" formatCode="#,##0.000000"/>
    <numFmt numFmtId="174" formatCode="#,##0.0000"/>
    <numFmt numFmtId="175" formatCode="0.0%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&quot;$&quot;#,##0"/>
    <numFmt numFmtId="179" formatCode="0.0"/>
    <numFmt numFmtId="180" formatCode="0.00000000"/>
    <numFmt numFmtId="181" formatCode="0.0000000"/>
    <numFmt numFmtId="182" formatCode="0.000000"/>
    <numFmt numFmtId="183" formatCode="0.00000"/>
    <numFmt numFmtId="184" formatCode="0.00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0"/>
      <name val="Arial"/>
      <family val="0"/>
    </font>
    <font>
      <b/>
      <sz val="10"/>
      <color indexed="18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0"/>
      <color indexed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Verdana"/>
      <family val="0"/>
    </font>
    <font>
      <sz val="12"/>
      <name val="Arial"/>
      <family val="0"/>
    </font>
    <font>
      <sz val="10"/>
      <color indexed="16"/>
      <name val="Arial"/>
      <family val="0"/>
    </font>
    <font>
      <b/>
      <sz val="10"/>
      <color indexed="1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35"/>
      </left>
      <right style="medium">
        <color indexed="35"/>
      </right>
      <top style="medium">
        <color indexed="35"/>
      </top>
      <bottom style="medium">
        <color indexed="35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1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0" borderId="0" xfId="0" applyAlignment="1">
      <alignment wrapText="1"/>
    </xf>
    <xf numFmtId="10" fontId="0" fillId="0" borderId="0" xfId="21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4" borderId="0" xfId="0" applyFont="1" applyFill="1" applyAlignment="1">
      <alignment/>
    </xf>
    <xf numFmtId="0" fontId="4" fillId="4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5" fillId="3" borderId="0" xfId="0" applyFont="1" applyFill="1" applyAlignment="1" applyProtection="1">
      <alignment horizontal="center"/>
      <protection locked="0"/>
    </xf>
    <xf numFmtId="0" fontId="1" fillId="0" borderId="0" xfId="0" applyFont="1" applyAlignment="1">
      <alignment wrapText="1"/>
    </xf>
    <xf numFmtId="0" fontId="0" fillId="0" borderId="0" xfId="0" applyFont="1" applyFill="1" applyAlignment="1">
      <alignment horizontal="center" wrapText="1"/>
    </xf>
    <xf numFmtId="0" fontId="8" fillId="3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5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175" fontId="1" fillId="0" borderId="0" xfId="21" applyNumberFormat="1" applyFont="1" applyFill="1" applyAlignment="1" applyProtection="1">
      <alignment/>
      <protection locked="0"/>
    </xf>
    <xf numFmtId="0" fontId="13" fillId="0" borderId="0" xfId="0" applyFont="1" applyFill="1" applyAlignment="1">
      <alignment horizontal="center"/>
    </xf>
    <xf numFmtId="0" fontId="14" fillId="0" borderId="0" xfId="0" applyFont="1" applyAlignment="1">
      <alignment/>
    </xf>
    <xf numFmtId="165" fontId="1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Location!$BJ$11:$BJ$59</c:f>
              <c:numCache>
                <c:ptCount val="49"/>
                <c:pt idx="0">
                  <c:v>487.16</c:v>
                </c:pt>
                <c:pt idx="1">
                  <c:v>485.26</c:v>
                </c:pt>
                <c:pt idx="2">
                  <c:v>481.46</c:v>
                </c:pt>
                <c:pt idx="3">
                  <c:v>515.66</c:v>
                </c:pt>
                <c:pt idx="4">
                  <c:v>329.46</c:v>
                </c:pt>
                <c:pt idx="5">
                  <c:v>516.42</c:v>
                </c:pt>
                <c:pt idx="6">
                  <c:v>532.76</c:v>
                </c:pt>
                <c:pt idx="7">
                  <c:v>514.52</c:v>
                </c:pt>
                <c:pt idx="8">
                  <c:v>380</c:v>
                </c:pt>
                <c:pt idx="9">
                  <c:v>548.72</c:v>
                </c:pt>
                <c:pt idx="10">
                  <c:v>548.72</c:v>
                </c:pt>
                <c:pt idx="11">
                  <c:v>548.72</c:v>
                </c:pt>
                <c:pt idx="12">
                  <c:v>548.72</c:v>
                </c:pt>
                <c:pt idx="13">
                  <c:v>582.92</c:v>
                </c:pt>
                <c:pt idx="14">
                  <c:v>618.26</c:v>
                </c:pt>
                <c:pt idx="15">
                  <c:v>620.16</c:v>
                </c:pt>
                <c:pt idx="16">
                  <c:v>601.92</c:v>
                </c:pt>
                <c:pt idx="17">
                  <c:v>558.22</c:v>
                </c:pt>
                <c:pt idx="18">
                  <c:v>538.46</c:v>
                </c:pt>
                <c:pt idx="19">
                  <c:v>522.12</c:v>
                </c:pt>
                <c:pt idx="20">
                  <c:v>596.22</c:v>
                </c:pt>
                <c:pt idx="21">
                  <c:v>610.66</c:v>
                </c:pt>
                <c:pt idx="22">
                  <c:v>324.52</c:v>
                </c:pt>
                <c:pt idx="23">
                  <c:v>656.26</c:v>
                </c:pt>
                <c:pt idx="24">
                  <c:v>399.76</c:v>
                </c:pt>
                <c:pt idx="25">
                  <c:v>622.06</c:v>
                </c:pt>
                <c:pt idx="26">
                  <c:v>430.92</c:v>
                </c:pt>
                <c:pt idx="27">
                  <c:v>601.16</c:v>
                </c:pt>
                <c:pt idx="28">
                  <c:v>523.26</c:v>
                </c:pt>
                <c:pt idx="29">
                  <c:v>560</c:v>
                </c:pt>
                <c:pt idx="30">
                  <c:v>634.22</c:v>
                </c:pt>
                <c:pt idx="31">
                  <c:v>632.32</c:v>
                </c:pt>
                <c:pt idx="32">
                  <c:v>685.52</c:v>
                </c:pt>
                <c:pt idx="33">
                  <c:v>731.12</c:v>
                </c:pt>
                <c:pt idx="34">
                  <c:v>679.82</c:v>
                </c:pt>
                <c:pt idx="35">
                  <c:v>677.92</c:v>
                </c:pt>
                <c:pt idx="36">
                  <c:v>651.32</c:v>
                </c:pt>
                <c:pt idx="37">
                  <c:v>646.76</c:v>
                </c:pt>
                <c:pt idx="38">
                  <c:v>759.62</c:v>
                </c:pt>
                <c:pt idx="39">
                  <c:v>807.12</c:v>
                </c:pt>
                <c:pt idx="40">
                  <c:v>838.66</c:v>
                </c:pt>
                <c:pt idx="41">
                  <c:v>764.56</c:v>
                </c:pt>
                <c:pt idx="42">
                  <c:v>714.02</c:v>
                </c:pt>
                <c:pt idx="43">
                  <c:v>546.82</c:v>
                </c:pt>
                <c:pt idx="44">
                  <c:v>288.42</c:v>
                </c:pt>
                <c:pt idx="45">
                  <c:v>531.62</c:v>
                </c:pt>
                <c:pt idx="46">
                  <c:v>654.36</c:v>
                </c:pt>
                <c:pt idx="47">
                  <c:v>537.32</c:v>
                </c:pt>
                <c:pt idx="48">
                  <c:v>574.56</c:v>
                </c:pt>
              </c:numCache>
            </c:numRef>
          </c:xVal>
          <c:yVal>
            <c:numRef>
              <c:f>Location!$BK$11:$BK$59</c:f>
              <c:numCache>
                <c:ptCount val="49"/>
                <c:pt idx="0">
                  <c:v>472.72</c:v>
                </c:pt>
                <c:pt idx="1">
                  <c:v>438.52</c:v>
                </c:pt>
                <c:pt idx="2">
                  <c:v>370</c:v>
                </c:pt>
                <c:pt idx="3">
                  <c:v>476.52</c:v>
                </c:pt>
                <c:pt idx="4">
                  <c:v>234.46</c:v>
                </c:pt>
                <c:pt idx="5">
                  <c:v>515.66</c:v>
                </c:pt>
                <c:pt idx="6">
                  <c:v>525.16</c:v>
                </c:pt>
                <c:pt idx="7">
                  <c:v>413.06</c:v>
                </c:pt>
                <c:pt idx="8">
                  <c:v>315</c:v>
                </c:pt>
                <c:pt idx="9">
                  <c:v>451.82</c:v>
                </c:pt>
                <c:pt idx="10">
                  <c:v>473.86</c:v>
                </c:pt>
                <c:pt idx="11">
                  <c:v>434.72</c:v>
                </c:pt>
                <c:pt idx="12">
                  <c:v>413.06</c:v>
                </c:pt>
                <c:pt idx="13">
                  <c:v>468.16</c:v>
                </c:pt>
                <c:pt idx="14">
                  <c:v>429.02</c:v>
                </c:pt>
                <c:pt idx="15">
                  <c:v>447.26</c:v>
                </c:pt>
                <c:pt idx="16">
                  <c:v>491.72</c:v>
                </c:pt>
                <c:pt idx="17">
                  <c:v>556.32</c:v>
                </c:pt>
                <c:pt idx="18">
                  <c:v>625.86</c:v>
                </c:pt>
                <c:pt idx="19">
                  <c:v>713.26</c:v>
                </c:pt>
                <c:pt idx="20">
                  <c:v>599.26</c:v>
                </c:pt>
                <c:pt idx="21">
                  <c:v>779.76</c:v>
                </c:pt>
                <c:pt idx="22">
                  <c:v>616.36</c:v>
                </c:pt>
                <c:pt idx="23">
                  <c:v>558.22</c:v>
                </c:pt>
                <c:pt idx="24">
                  <c:v>458.66</c:v>
                </c:pt>
                <c:pt idx="25">
                  <c:v>394.06</c:v>
                </c:pt>
                <c:pt idx="26">
                  <c:v>603.06</c:v>
                </c:pt>
                <c:pt idx="27">
                  <c:v>333.26</c:v>
                </c:pt>
                <c:pt idx="28">
                  <c:v>345</c:v>
                </c:pt>
                <c:pt idx="29">
                  <c:v>330</c:v>
                </c:pt>
                <c:pt idx="30">
                  <c:v>346.56</c:v>
                </c:pt>
                <c:pt idx="31">
                  <c:v>297.16</c:v>
                </c:pt>
                <c:pt idx="32">
                  <c:v>270.56</c:v>
                </c:pt>
                <c:pt idx="33">
                  <c:v>266.76</c:v>
                </c:pt>
                <c:pt idx="34">
                  <c:v>330.22</c:v>
                </c:pt>
                <c:pt idx="35">
                  <c:v>389.12</c:v>
                </c:pt>
                <c:pt idx="36">
                  <c:v>424.46</c:v>
                </c:pt>
                <c:pt idx="37">
                  <c:v>468.92</c:v>
                </c:pt>
                <c:pt idx="38">
                  <c:v>549.86</c:v>
                </c:pt>
                <c:pt idx="39">
                  <c:v>480.32</c:v>
                </c:pt>
                <c:pt idx="40">
                  <c:v>369.36</c:v>
                </c:pt>
                <c:pt idx="41">
                  <c:v>361.76</c:v>
                </c:pt>
                <c:pt idx="42">
                  <c:v>430.92</c:v>
                </c:pt>
                <c:pt idx="43">
                  <c:v>205.96</c:v>
                </c:pt>
                <c:pt idx="44">
                  <c:v>202.16</c:v>
                </c:pt>
                <c:pt idx="45">
                  <c:v>746.32</c:v>
                </c:pt>
                <c:pt idx="46">
                  <c:v>429.02</c:v>
                </c:pt>
                <c:pt idx="47">
                  <c:v>454.86</c:v>
                </c:pt>
                <c:pt idx="48">
                  <c:v>645.62</c:v>
                </c:pt>
              </c:numCache>
            </c:numRef>
          </c:yVal>
          <c:smooth val="1"/>
        </c:ser>
        <c:ser>
          <c:idx val="3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Location!$DO$11:$DO$12</c:f>
              <c:numCache>
                <c:ptCount val="2"/>
                <c:pt idx="0">
                  <c:v>537.32</c:v>
                </c:pt>
                <c:pt idx="1">
                  <c:v>487.16</c:v>
                </c:pt>
              </c:numCache>
            </c:numRef>
          </c:xVal>
          <c:yVal>
            <c:numRef>
              <c:f>Location!$DP$11:$DP$12</c:f>
              <c:numCache>
                <c:ptCount val="2"/>
                <c:pt idx="0">
                  <c:v>454.86</c:v>
                </c:pt>
                <c:pt idx="1">
                  <c:v>472.72</c:v>
                </c:pt>
              </c:numCache>
            </c:numRef>
          </c:yVal>
          <c:smooth val="1"/>
        </c:ser>
        <c:ser>
          <c:idx val="4"/>
          <c:order val="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Location!$DO$13:$DO$14</c:f>
              <c:numCache>
                <c:ptCount val="2"/>
                <c:pt idx="0">
                  <c:v>537.32</c:v>
                </c:pt>
                <c:pt idx="1">
                  <c:v>481.46</c:v>
                </c:pt>
              </c:numCache>
            </c:numRef>
          </c:xVal>
          <c:yVal>
            <c:numRef>
              <c:f>Location!$DP$13:$DP$14</c:f>
              <c:numCache>
                <c:ptCount val="2"/>
                <c:pt idx="0">
                  <c:v>454.86</c:v>
                </c:pt>
                <c:pt idx="1">
                  <c:v>370</c:v>
                </c:pt>
              </c:numCache>
            </c:numRef>
          </c:yVal>
          <c:smooth val="1"/>
        </c:ser>
        <c:ser>
          <c:idx val="5"/>
          <c:order val="3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Location!$DO$15:$DO$16</c:f>
              <c:numCache>
                <c:ptCount val="2"/>
                <c:pt idx="0">
                  <c:v>288.42</c:v>
                </c:pt>
                <c:pt idx="1">
                  <c:v>329.46</c:v>
                </c:pt>
              </c:numCache>
            </c:numRef>
          </c:xVal>
          <c:yVal>
            <c:numRef>
              <c:f>Location!$DP$15:$DP$16</c:f>
              <c:numCache>
                <c:ptCount val="2"/>
                <c:pt idx="0">
                  <c:v>202.16</c:v>
                </c:pt>
                <c:pt idx="1">
                  <c:v>234.46</c:v>
                </c:pt>
              </c:numCache>
            </c:numRef>
          </c:yVal>
          <c:smooth val="1"/>
        </c:ser>
        <c:ser>
          <c:idx val="6"/>
          <c:order val="4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Location!$DO$17:$DO$18</c:f>
              <c:numCache>
                <c:ptCount val="2"/>
                <c:pt idx="0">
                  <c:v>537.32</c:v>
                </c:pt>
                <c:pt idx="1">
                  <c:v>532.76</c:v>
                </c:pt>
              </c:numCache>
            </c:numRef>
          </c:xVal>
          <c:yVal>
            <c:numRef>
              <c:f>Location!$DP$17:$DP$18</c:f>
              <c:numCache>
                <c:ptCount val="2"/>
                <c:pt idx="0">
                  <c:v>454.86</c:v>
                </c:pt>
                <c:pt idx="1">
                  <c:v>525.16</c:v>
                </c:pt>
              </c:numCache>
            </c:numRef>
          </c:yVal>
          <c:smooth val="1"/>
        </c:ser>
        <c:ser>
          <c:idx val="7"/>
          <c:order val="5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Location!$DO$19:$DO$20</c:f>
              <c:numCache>
                <c:ptCount val="2"/>
                <c:pt idx="0">
                  <c:v>288.42</c:v>
                </c:pt>
                <c:pt idx="1">
                  <c:v>380</c:v>
                </c:pt>
              </c:numCache>
            </c:numRef>
          </c:xVal>
          <c:yVal>
            <c:numRef>
              <c:f>Location!$DP$19:$DP$20</c:f>
              <c:numCache>
                <c:ptCount val="2"/>
                <c:pt idx="0">
                  <c:v>202.16</c:v>
                </c:pt>
                <c:pt idx="1">
                  <c:v>315</c:v>
                </c:pt>
              </c:numCache>
            </c:numRef>
          </c:yVal>
          <c:smooth val="1"/>
        </c:ser>
        <c:ser>
          <c:idx val="8"/>
          <c:order val="6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Location!$DO$21:$DO$22</c:f>
              <c:numCache>
                <c:ptCount val="2"/>
                <c:pt idx="0">
                  <c:v>537.32</c:v>
                </c:pt>
                <c:pt idx="1">
                  <c:v>548.72</c:v>
                </c:pt>
              </c:numCache>
            </c:numRef>
          </c:xVal>
          <c:yVal>
            <c:numRef>
              <c:f>Location!$DP$21:$DP$22</c:f>
              <c:numCache>
                <c:ptCount val="2"/>
                <c:pt idx="0">
                  <c:v>454.86</c:v>
                </c:pt>
                <c:pt idx="1">
                  <c:v>473.86</c:v>
                </c:pt>
              </c:numCache>
            </c:numRef>
          </c:yVal>
          <c:smooth val="1"/>
        </c:ser>
        <c:ser>
          <c:idx val="9"/>
          <c:order val="7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Location!$DO$23:$DO$24</c:f>
              <c:numCache>
                <c:ptCount val="2"/>
                <c:pt idx="0">
                  <c:v>537.32</c:v>
                </c:pt>
                <c:pt idx="1">
                  <c:v>548.72</c:v>
                </c:pt>
              </c:numCache>
            </c:numRef>
          </c:xVal>
          <c:yVal>
            <c:numRef>
              <c:f>Location!$DP$23:$DP$24</c:f>
              <c:numCache>
                <c:ptCount val="2"/>
                <c:pt idx="0">
                  <c:v>454.86</c:v>
                </c:pt>
                <c:pt idx="1">
                  <c:v>413.06</c:v>
                </c:pt>
              </c:numCache>
            </c:numRef>
          </c:yVal>
          <c:smooth val="1"/>
        </c:ser>
        <c:ser>
          <c:idx val="10"/>
          <c:order val="8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Location!$DO$25:$DO$26</c:f>
              <c:numCache>
                <c:ptCount val="2"/>
                <c:pt idx="0">
                  <c:v>654.36</c:v>
                </c:pt>
                <c:pt idx="1">
                  <c:v>618.26</c:v>
                </c:pt>
              </c:numCache>
            </c:numRef>
          </c:xVal>
          <c:yVal>
            <c:numRef>
              <c:f>Location!$DP$25:$DP$26</c:f>
              <c:numCache>
                <c:ptCount val="2"/>
                <c:pt idx="0">
                  <c:v>429.02</c:v>
                </c:pt>
                <c:pt idx="1">
                  <c:v>429.02</c:v>
                </c:pt>
              </c:numCache>
            </c:numRef>
          </c:yVal>
          <c:smooth val="1"/>
        </c:ser>
        <c:ser>
          <c:idx val="11"/>
          <c:order val="9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Location!$DO$27:$DO$28</c:f>
              <c:numCache>
                <c:ptCount val="2"/>
                <c:pt idx="0">
                  <c:v>537.32</c:v>
                </c:pt>
                <c:pt idx="1">
                  <c:v>601.92</c:v>
                </c:pt>
              </c:numCache>
            </c:numRef>
          </c:xVal>
          <c:yVal>
            <c:numRef>
              <c:f>Location!$DP$27:$DP$28</c:f>
              <c:numCache>
                <c:ptCount val="2"/>
                <c:pt idx="0">
                  <c:v>454.86</c:v>
                </c:pt>
                <c:pt idx="1">
                  <c:v>491.72</c:v>
                </c:pt>
              </c:numCache>
            </c:numRef>
          </c:yVal>
          <c:smooth val="1"/>
        </c:ser>
        <c:ser>
          <c:idx val="12"/>
          <c:order val="1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Location!$DO$29:$DO$30</c:f>
              <c:numCache>
                <c:ptCount val="2"/>
                <c:pt idx="0">
                  <c:v>531.62</c:v>
                </c:pt>
                <c:pt idx="1">
                  <c:v>538.46</c:v>
                </c:pt>
              </c:numCache>
            </c:numRef>
          </c:xVal>
          <c:yVal>
            <c:numRef>
              <c:f>Location!$DP$29:$DP$30</c:f>
              <c:numCache>
                <c:ptCount val="2"/>
                <c:pt idx="0">
                  <c:v>746.32</c:v>
                </c:pt>
                <c:pt idx="1">
                  <c:v>625.86</c:v>
                </c:pt>
              </c:numCache>
            </c:numRef>
          </c:yVal>
          <c:smooth val="1"/>
        </c:ser>
        <c:ser>
          <c:idx val="13"/>
          <c:order val="1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Location!$DO$31:$DO$32</c:f>
              <c:numCache>
                <c:ptCount val="2"/>
                <c:pt idx="0">
                  <c:v>537.32</c:v>
                </c:pt>
                <c:pt idx="1">
                  <c:v>596.22</c:v>
                </c:pt>
              </c:numCache>
            </c:numRef>
          </c:xVal>
          <c:yVal>
            <c:numRef>
              <c:f>Location!$DP$31:$DP$32</c:f>
              <c:numCache>
                <c:ptCount val="2"/>
                <c:pt idx="0">
                  <c:v>454.86</c:v>
                </c:pt>
                <c:pt idx="1">
                  <c:v>599.26</c:v>
                </c:pt>
              </c:numCache>
            </c:numRef>
          </c:yVal>
          <c:smooth val="1"/>
        </c:ser>
        <c:ser>
          <c:idx val="14"/>
          <c:order val="1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Location!$DO$33:$DO$34</c:f>
              <c:numCache>
                <c:ptCount val="2"/>
                <c:pt idx="0">
                  <c:v>531.62</c:v>
                </c:pt>
                <c:pt idx="1">
                  <c:v>324.52</c:v>
                </c:pt>
              </c:numCache>
            </c:numRef>
          </c:xVal>
          <c:yVal>
            <c:numRef>
              <c:f>Location!$DP$33:$DP$34</c:f>
              <c:numCache>
                <c:ptCount val="2"/>
                <c:pt idx="0">
                  <c:v>746.32</c:v>
                </c:pt>
                <c:pt idx="1">
                  <c:v>616.36</c:v>
                </c:pt>
              </c:numCache>
            </c:numRef>
          </c:yVal>
          <c:smooth val="1"/>
        </c:ser>
        <c:ser>
          <c:idx val="15"/>
          <c:order val="13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Location!$DO$35:$DO$36</c:f>
              <c:numCache>
                <c:ptCount val="2"/>
                <c:pt idx="0">
                  <c:v>537.32</c:v>
                </c:pt>
                <c:pt idx="1">
                  <c:v>399.76</c:v>
                </c:pt>
              </c:numCache>
            </c:numRef>
          </c:xVal>
          <c:yVal>
            <c:numRef>
              <c:f>Location!$DP$35:$DP$36</c:f>
              <c:numCache>
                <c:ptCount val="2"/>
                <c:pt idx="0">
                  <c:v>454.86</c:v>
                </c:pt>
                <c:pt idx="1">
                  <c:v>458.66</c:v>
                </c:pt>
              </c:numCache>
            </c:numRef>
          </c:yVal>
          <c:smooth val="1"/>
        </c:ser>
        <c:ser>
          <c:idx val="16"/>
          <c:order val="14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Location!$DO$37:$DO$38</c:f>
              <c:numCache>
                <c:ptCount val="2"/>
                <c:pt idx="0">
                  <c:v>531.62</c:v>
                </c:pt>
                <c:pt idx="1">
                  <c:v>430.92</c:v>
                </c:pt>
              </c:numCache>
            </c:numRef>
          </c:xVal>
          <c:yVal>
            <c:numRef>
              <c:f>Location!$DP$37:$DP$38</c:f>
              <c:numCache>
                <c:ptCount val="2"/>
                <c:pt idx="0">
                  <c:v>746.32</c:v>
                </c:pt>
                <c:pt idx="1">
                  <c:v>603.06</c:v>
                </c:pt>
              </c:numCache>
            </c:numRef>
          </c:yVal>
          <c:smooth val="1"/>
        </c:ser>
        <c:ser>
          <c:idx val="17"/>
          <c:order val="15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Location!$DO$39:$DO$40</c:f>
              <c:numCache>
                <c:ptCount val="2"/>
                <c:pt idx="0">
                  <c:v>537.32</c:v>
                </c:pt>
                <c:pt idx="1">
                  <c:v>523.26</c:v>
                </c:pt>
              </c:numCache>
            </c:numRef>
          </c:xVal>
          <c:yVal>
            <c:numRef>
              <c:f>Location!$DP$39:$DP$40</c:f>
              <c:numCache>
                <c:ptCount val="2"/>
                <c:pt idx="0">
                  <c:v>454.86</c:v>
                </c:pt>
                <c:pt idx="1">
                  <c:v>345</c:v>
                </c:pt>
              </c:numCache>
            </c:numRef>
          </c:yVal>
          <c:smooth val="1"/>
        </c:ser>
        <c:ser>
          <c:idx val="18"/>
          <c:order val="16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Location!$DO$41:$DO$42</c:f>
              <c:numCache>
                <c:ptCount val="2"/>
                <c:pt idx="0">
                  <c:v>654.36</c:v>
                </c:pt>
                <c:pt idx="1">
                  <c:v>634.22</c:v>
                </c:pt>
              </c:numCache>
            </c:numRef>
          </c:xVal>
          <c:yVal>
            <c:numRef>
              <c:f>Location!$DP$41:$DP$42</c:f>
              <c:numCache>
                <c:ptCount val="2"/>
                <c:pt idx="0">
                  <c:v>429.02</c:v>
                </c:pt>
                <c:pt idx="1">
                  <c:v>346.56</c:v>
                </c:pt>
              </c:numCache>
            </c:numRef>
          </c:yVal>
          <c:smooth val="1"/>
        </c:ser>
        <c:ser>
          <c:idx val="19"/>
          <c:order val="17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Location!$DO$43:$DO$44</c:f>
              <c:numCache>
                <c:ptCount val="2"/>
                <c:pt idx="0">
                  <c:v>654.36</c:v>
                </c:pt>
                <c:pt idx="1">
                  <c:v>685.52</c:v>
                </c:pt>
              </c:numCache>
            </c:numRef>
          </c:xVal>
          <c:yVal>
            <c:numRef>
              <c:f>Location!$DP$43:$DP$44</c:f>
              <c:numCache>
                <c:ptCount val="2"/>
                <c:pt idx="0">
                  <c:v>429.02</c:v>
                </c:pt>
                <c:pt idx="1">
                  <c:v>270.56</c:v>
                </c:pt>
              </c:numCache>
            </c:numRef>
          </c:yVal>
          <c:smooth val="1"/>
        </c:ser>
        <c:ser>
          <c:idx val="20"/>
          <c:order val="18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Location!$DO$45:$DO$46</c:f>
              <c:numCache>
                <c:ptCount val="2"/>
                <c:pt idx="0">
                  <c:v>654.36</c:v>
                </c:pt>
                <c:pt idx="1">
                  <c:v>679.82</c:v>
                </c:pt>
              </c:numCache>
            </c:numRef>
          </c:xVal>
          <c:yVal>
            <c:numRef>
              <c:f>Location!$DP$45:$DP$46</c:f>
              <c:numCache>
                <c:ptCount val="2"/>
                <c:pt idx="0">
                  <c:v>429.02</c:v>
                </c:pt>
                <c:pt idx="1">
                  <c:v>330.22</c:v>
                </c:pt>
              </c:numCache>
            </c:numRef>
          </c:yVal>
          <c:smooth val="1"/>
        </c:ser>
        <c:ser>
          <c:idx val="2"/>
          <c:order val="19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Location!$DO$47:$DO$48</c:f>
              <c:numCache>
                <c:ptCount val="2"/>
                <c:pt idx="0">
                  <c:v>654.36</c:v>
                </c:pt>
                <c:pt idx="1">
                  <c:v>651.32</c:v>
                </c:pt>
              </c:numCache>
            </c:numRef>
          </c:xVal>
          <c:yVal>
            <c:numRef>
              <c:f>Location!$DP$47:$DP$48</c:f>
              <c:numCache>
                <c:ptCount val="2"/>
                <c:pt idx="0">
                  <c:v>429.02</c:v>
                </c:pt>
                <c:pt idx="1">
                  <c:v>424.46</c:v>
                </c:pt>
              </c:numCache>
            </c:numRef>
          </c:yVal>
          <c:smooth val="1"/>
        </c:ser>
        <c:ser>
          <c:idx val="21"/>
          <c:order val="2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Location!$DO$49:$DO$50</c:f>
              <c:numCache>
                <c:ptCount val="2"/>
                <c:pt idx="0">
                  <c:v>654.36</c:v>
                </c:pt>
                <c:pt idx="1">
                  <c:v>759.62</c:v>
                </c:pt>
              </c:numCache>
            </c:numRef>
          </c:xVal>
          <c:yVal>
            <c:numRef>
              <c:f>Location!$DP$49:$DP$50</c:f>
              <c:numCache>
                <c:ptCount val="2"/>
                <c:pt idx="0">
                  <c:v>429.02</c:v>
                </c:pt>
                <c:pt idx="1">
                  <c:v>549.86</c:v>
                </c:pt>
              </c:numCache>
            </c:numRef>
          </c:yVal>
          <c:smooth val="1"/>
        </c:ser>
        <c:ser>
          <c:idx val="22"/>
          <c:order val="2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Location!$DO$51:$DO$52</c:f>
              <c:numCache>
                <c:ptCount val="2"/>
                <c:pt idx="0">
                  <c:v>654.36</c:v>
                </c:pt>
                <c:pt idx="1">
                  <c:v>838.66</c:v>
                </c:pt>
              </c:numCache>
            </c:numRef>
          </c:xVal>
          <c:yVal>
            <c:numRef>
              <c:f>Location!$DP$51:$DP$52</c:f>
              <c:numCache>
                <c:ptCount val="2"/>
                <c:pt idx="0">
                  <c:v>429.02</c:v>
                </c:pt>
                <c:pt idx="1">
                  <c:v>369.36</c:v>
                </c:pt>
              </c:numCache>
            </c:numRef>
          </c:yVal>
          <c:smooth val="1"/>
        </c:ser>
        <c:ser>
          <c:idx val="23"/>
          <c:order val="2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Location!$DQ$36:$DQ$37</c:f>
              <c:numCache>
                <c:ptCount val="2"/>
                <c:pt idx="0">
                  <c:v>654.36</c:v>
                </c:pt>
                <c:pt idx="1">
                  <c:v>622.06</c:v>
                </c:pt>
              </c:numCache>
            </c:numRef>
          </c:xVal>
          <c:yVal>
            <c:numRef>
              <c:f>Location!$DR$36:$DR$37</c:f>
              <c:numCache>
                <c:ptCount val="2"/>
                <c:pt idx="0">
                  <c:v>429.02</c:v>
                </c:pt>
                <c:pt idx="1">
                  <c:v>394.06</c:v>
                </c:pt>
              </c:numCache>
            </c:numRef>
          </c:yVal>
          <c:smooth val="1"/>
        </c:ser>
        <c:ser>
          <c:idx val="24"/>
          <c:order val="23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Location!$DQ$38:$DQ$39</c:f>
              <c:numCache>
                <c:ptCount val="2"/>
                <c:pt idx="0">
                  <c:v>654.36</c:v>
                </c:pt>
                <c:pt idx="1">
                  <c:v>601.16</c:v>
                </c:pt>
              </c:numCache>
            </c:numRef>
          </c:xVal>
          <c:yVal>
            <c:numRef>
              <c:f>Location!$DR$38:$DR$39</c:f>
              <c:numCache>
                <c:ptCount val="2"/>
                <c:pt idx="0">
                  <c:v>429.02</c:v>
                </c:pt>
                <c:pt idx="1">
                  <c:v>333.26</c:v>
                </c:pt>
              </c:numCache>
            </c:numRef>
          </c:yVal>
          <c:smooth val="1"/>
        </c:ser>
        <c:ser>
          <c:idx val="25"/>
          <c:order val="24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ln w="12700">
                <a:solidFill>
                  <a:srgbClr val="000080"/>
                </a:solidFill>
              </a:ln>
            </c:spPr>
            <c:marker>
              <c:symbol val="none"/>
            </c:marker>
          </c:dPt>
          <c:xVal>
            <c:numRef>
              <c:f>Location!$DQ$40:$DQ$41</c:f>
              <c:numCache>
                <c:ptCount val="2"/>
                <c:pt idx="0">
                  <c:v>537.32</c:v>
                </c:pt>
                <c:pt idx="1">
                  <c:v>560</c:v>
                </c:pt>
              </c:numCache>
            </c:numRef>
          </c:xVal>
          <c:yVal>
            <c:numRef>
              <c:f>Location!$DR$40:$DR$41</c:f>
              <c:numCache>
                <c:ptCount val="2"/>
                <c:pt idx="0">
                  <c:v>454.86</c:v>
                </c:pt>
                <c:pt idx="1">
                  <c:v>330</c:v>
                </c:pt>
              </c:numCache>
            </c:numRef>
          </c:yVal>
          <c:smooth val="1"/>
        </c:ser>
        <c:ser>
          <c:idx val="26"/>
          <c:order val="25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Location!$DQ$42:$DQ$43</c:f>
              <c:numCache>
                <c:ptCount val="2"/>
                <c:pt idx="0">
                  <c:v>654.36</c:v>
                </c:pt>
                <c:pt idx="1">
                  <c:v>632.32</c:v>
                </c:pt>
              </c:numCache>
            </c:numRef>
          </c:xVal>
          <c:yVal>
            <c:numRef>
              <c:f>Location!$DR$42:$DR$43</c:f>
              <c:numCache>
                <c:ptCount val="2"/>
                <c:pt idx="0">
                  <c:v>429.02</c:v>
                </c:pt>
                <c:pt idx="1">
                  <c:v>297.16</c:v>
                </c:pt>
              </c:numCache>
            </c:numRef>
          </c:yVal>
          <c:smooth val="1"/>
        </c:ser>
        <c:ser>
          <c:idx val="27"/>
          <c:order val="26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Location!$DQ$44:$DQ$45</c:f>
              <c:numCache>
                <c:ptCount val="2"/>
                <c:pt idx="0">
                  <c:v>654.36</c:v>
                </c:pt>
                <c:pt idx="1">
                  <c:v>731.12</c:v>
                </c:pt>
              </c:numCache>
            </c:numRef>
          </c:xVal>
          <c:yVal>
            <c:numRef>
              <c:f>Location!$DR$44:$DR$45</c:f>
              <c:numCache>
                <c:ptCount val="2"/>
                <c:pt idx="0">
                  <c:v>429.02</c:v>
                </c:pt>
                <c:pt idx="1">
                  <c:v>266.76</c:v>
                </c:pt>
              </c:numCache>
            </c:numRef>
          </c:yVal>
          <c:smooth val="1"/>
        </c:ser>
        <c:ser>
          <c:idx val="28"/>
          <c:order val="27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Location!$DQ$34:$DQ$35</c:f>
              <c:numCache>
                <c:ptCount val="2"/>
                <c:pt idx="0">
                  <c:v>654.36</c:v>
                </c:pt>
                <c:pt idx="1">
                  <c:v>656.26</c:v>
                </c:pt>
              </c:numCache>
            </c:numRef>
          </c:xVal>
          <c:yVal>
            <c:numRef>
              <c:f>Location!$DR$34:$DR$35</c:f>
              <c:numCache>
                <c:ptCount val="2"/>
                <c:pt idx="0">
                  <c:v>429.02</c:v>
                </c:pt>
                <c:pt idx="1">
                  <c:v>558.22</c:v>
                </c:pt>
              </c:numCache>
            </c:numRef>
          </c:yVal>
          <c:smooth val="1"/>
        </c:ser>
        <c:ser>
          <c:idx val="29"/>
          <c:order val="28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Location!$DQ$32:$DQ$33</c:f>
              <c:numCache>
                <c:ptCount val="2"/>
                <c:pt idx="0">
                  <c:v>531.62</c:v>
                </c:pt>
                <c:pt idx="1">
                  <c:v>610.66</c:v>
                </c:pt>
              </c:numCache>
            </c:numRef>
          </c:xVal>
          <c:yVal>
            <c:numRef>
              <c:f>Location!$DR$32:$DR$33</c:f>
              <c:numCache>
                <c:ptCount val="2"/>
                <c:pt idx="0">
                  <c:v>746.32</c:v>
                </c:pt>
                <c:pt idx="1">
                  <c:v>779.76</c:v>
                </c:pt>
              </c:numCache>
            </c:numRef>
          </c:yVal>
          <c:smooth val="1"/>
        </c:ser>
        <c:ser>
          <c:idx val="30"/>
          <c:order val="29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Location!$DQ$30:$DQ$31</c:f>
              <c:numCache>
                <c:ptCount val="2"/>
                <c:pt idx="0">
                  <c:v>531.62</c:v>
                </c:pt>
                <c:pt idx="1">
                  <c:v>522.12</c:v>
                </c:pt>
              </c:numCache>
            </c:numRef>
          </c:xVal>
          <c:yVal>
            <c:numRef>
              <c:f>Location!$DR$30:$DR$31</c:f>
              <c:numCache>
                <c:ptCount val="2"/>
                <c:pt idx="0">
                  <c:v>746.32</c:v>
                </c:pt>
                <c:pt idx="1">
                  <c:v>713.26</c:v>
                </c:pt>
              </c:numCache>
            </c:numRef>
          </c:yVal>
          <c:smooth val="1"/>
        </c:ser>
        <c:ser>
          <c:idx val="31"/>
          <c:order val="3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Location!$DQ$46:$DQ$47</c:f>
              <c:numCache>
                <c:ptCount val="2"/>
                <c:pt idx="0">
                  <c:v>654.36</c:v>
                </c:pt>
                <c:pt idx="1">
                  <c:v>677.92</c:v>
                </c:pt>
              </c:numCache>
            </c:numRef>
          </c:xVal>
          <c:yVal>
            <c:numRef>
              <c:f>Location!$DR$46:$DR$47</c:f>
              <c:numCache>
                <c:ptCount val="2"/>
                <c:pt idx="0">
                  <c:v>429.02</c:v>
                </c:pt>
                <c:pt idx="1">
                  <c:v>389.12</c:v>
                </c:pt>
              </c:numCache>
            </c:numRef>
          </c:yVal>
          <c:smooth val="1"/>
        </c:ser>
        <c:ser>
          <c:idx val="32"/>
          <c:order val="3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Location!$DQ$48:$DQ$49</c:f>
              <c:numCache>
                <c:ptCount val="2"/>
                <c:pt idx="0">
                  <c:v>654.36</c:v>
                </c:pt>
                <c:pt idx="1">
                  <c:v>646.76</c:v>
                </c:pt>
              </c:numCache>
            </c:numRef>
          </c:xVal>
          <c:yVal>
            <c:numRef>
              <c:f>Location!$DR$48:$DR$49</c:f>
              <c:numCache>
                <c:ptCount val="2"/>
                <c:pt idx="0">
                  <c:v>429.02</c:v>
                </c:pt>
                <c:pt idx="1">
                  <c:v>468.92</c:v>
                </c:pt>
              </c:numCache>
            </c:numRef>
          </c:yVal>
          <c:smooth val="1"/>
        </c:ser>
        <c:ser>
          <c:idx val="33"/>
          <c:order val="3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Location!$DQ$50:$DQ$51</c:f>
              <c:numCache>
                <c:ptCount val="2"/>
                <c:pt idx="0">
                  <c:v>654.36</c:v>
                </c:pt>
                <c:pt idx="1">
                  <c:v>807.12</c:v>
                </c:pt>
              </c:numCache>
            </c:numRef>
          </c:xVal>
          <c:yVal>
            <c:numRef>
              <c:f>Location!$DR$50:$DR$51</c:f>
              <c:numCache>
                <c:ptCount val="2"/>
                <c:pt idx="0">
                  <c:v>429.02</c:v>
                </c:pt>
                <c:pt idx="1">
                  <c:v>480.32</c:v>
                </c:pt>
              </c:numCache>
            </c:numRef>
          </c:yVal>
          <c:smooth val="1"/>
        </c:ser>
        <c:ser>
          <c:idx val="34"/>
          <c:order val="33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Location!$DO$53:$DO$54</c:f>
              <c:numCache>
                <c:ptCount val="2"/>
                <c:pt idx="0">
                  <c:v>654.36</c:v>
                </c:pt>
                <c:pt idx="1">
                  <c:v>714.02</c:v>
                </c:pt>
              </c:numCache>
            </c:numRef>
          </c:xVal>
          <c:yVal>
            <c:numRef>
              <c:f>Location!$DP$53:$DP$54</c:f>
              <c:numCache>
                <c:ptCount val="2"/>
                <c:pt idx="0">
                  <c:v>429.02</c:v>
                </c:pt>
                <c:pt idx="1">
                  <c:v>430.92</c:v>
                </c:pt>
              </c:numCache>
            </c:numRef>
          </c:yVal>
          <c:smooth val="1"/>
        </c:ser>
        <c:ser>
          <c:idx val="35"/>
          <c:order val="34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Location!$DO$55:$DO$56</c:f>
              <c:numCache>
                <c:ptCount val="2"/>
                <c:pt idx="0">
                  <c:v>288.42</c:v>
                </c:pt>
                <c:pt idx="1">
                  <c:v>288.42</c:v>
                </c:pt>
              </c:numCache>
            </c:numRef>
          </c:xVal>
          <c:yVal>
            <c:numRef>
              <c:f>Location!$DP$55:$DP$56</c:f>
              <c:numCache>
                <c:ptCount val="2"/>
                <c:pt idx="0">
                  <c:v>202.16</c:v>
                </c:pt>
                <c:pt idx="1">
                  <c:v>202.16</c:v>
                </c:pt>
              </c:numCache>
            </c:numRef>
          </c:yVal>
          <c:smooth val="1"/>
        </c:ser>
        <c:ser>
          <c:idx val="36"/>
          <c:order val="35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Location!$DO$57:$DO$58</c:f>
              <c:numCache>
                <c:ptCount val="2"/>
                <c:pt idx="0">
                  <c:v>654.36</c:v>
                </c:pt>
                <c:pt idx="1">
                  <c:v>654.36</c:v>
                </c:pt>
              </c:numCache>
            </c:numRef>
          </c:xVal>
          <c:yVal>
            <c:numRef>
              <c:f>Location!$DP$57:$DP$58</c:f>
              <c:numCache>
                <c:ptCount val="2"/>
                <c:pt idx="0">
                  <c:v>429.02</c:v>
                </c:pt>
                <c:pt idx="1">
                  <c:v>429.02</c:v>
                </c:pt>
              </c:numCache>
            </c:numRef>
          </c:yVal>
          <c:smooth val="1"/>
        </c:ser>
        <c:ser>
          <c:idx val="37"/>
          <c:order val="36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Location!$DO$59:$DO$60</c:f>
              <c:numCache>
                <c:ptCount val="2"/>
                <c:pt idx="0">
                  <c:v>531.62</c:v>
                </c:pt>
                <c:pt idx="1">
                  <c:v>574.56</c:v>
                </c:pt>
              </c:numCache>
            </c:numRef>
          </c:xVal>
          <c:yVal>
            <c:numRef>
              <c:f>Location!$DP$59:$DP$60</c:f>
              <c:numCache>
                <c:ptCount val="2"/>
                <c:pt idx="0">
                  <c:v>746.32</c:v>
                </c:pt>
                <c:pt idx="1">
                  <c:v>645.62</c:v>
                </c:pt>
              </c:numCache>
            </c:numRef>
          </c:yVal>
          <c:smooth val="1"/>
        </c:ser>
        <c:ser>
          <c:idx val="38"/>
          <c:order val="37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Location!$DQ$52:$DQ$53</c:f>
              <c:numCache>
                <c:ptCount val="2"/>
                <c:pt idx="0">
                  <c:v>654.36</c:v>
                </c:pt>
                <c:pt idx="1">
                  <c:v>764.56</c:v>
                </c:pt>
              </c:numCache>
            </c:numRef>
          </c:xVal>
          <c:yVal>
            <c:numRef>
              <c:f>Location!$DR$52:$DR$53</c:f>
              <c:numCache>
                <c:ptCount val="2"/>
                <c:pt idx="0">
                  <c:v>429.02</c:v>
                </c:pt>
                <c:pt idx="1">
                  <c:v>361.76</c:v>
                </c:pt>
              </c:numCache>
            </c:numRef>
          </c:yVal>
          <c:smooth val="1"/>
        </c:ser>
        <c:ser>
          <c:idx val="39"/>
          <c:order val="38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Location!$DQ$54:$DQ$55</c:f>
              <c:numCache>
                <c:ptCount val="2"/>
                <c:pt idx="0">
                  <c:v>654.36</c:v>
                </c:pt>
                <c:pt idx="1">
                  <c:v>546.82</c:v>
                </c:pt>
              </c:numCache>
            </c:numRef>
          </c:xVal>
          <c:yVal>
            <c:numRef>
              <c:f>Location!$DR$54:$DR$55</c:f>
              <c:numCache>
                <c:ptCount val="2"/>
                <c:pt idx="0">
                  <c:v>429.02</c:v>
                </c:pt>
                <c:pt idx="1">
                  <c:v>205.96</c:v>
                </c:pt>
              </c:numCache>
            </c:numRef>
          </c:yVal>
          <c:smooth val="1"/>
        </c:ser>
        <c:ser>
          <c:idx val="40"/>
          <c:order val="39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Location!$DQ$56:$DQ$57</c:f>
              <c:numCache>
                <c:ptCount val="2"/>
                <c:pt idx="0">
                  <c:v>531.62</c:v>
                </c:pt>
                <c:pt idx="1">
                  <c:v>531.62</c:v>
                </c:pt>
              </c:numCache>
            </c:numRef>
          </c:xVal>
          <c:yVal>
            <c:numRef>
              <c:f>Location!$DR$56:$DR$57</c:f>
              <c:numCache>
                <c:ptCount val="2"/>
                <c:pt idx="0">
                  <c:v>746.32</c:v>
                </c:pt>
                <c:pt idx="1">
                  <c:v>746.32</c:v>
                </c:pt>
              </c:numCache>
            </c:numRef>
          </c:yVal>
          <c:smooth val="1"/>
        </c:ser>
        <c:ser>
          <c:idx val="41"/>
          <c:order val="4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Location!$DQ$58:$DQ$59</c:f>
              <c:numCache>
                <c:ptCount val="2"/>
                <c:pt idx="0">
                  <c:v>537.32</c:v>
                </c:pt>
                <c:pt idx="1">
                  <c:v>537.32</c:v>
                </c:pt>
              </c:numCache>
            </c:numRef>
          </c:xVal>
          <c:yVal>
            <c:numRef>
              <c:f>Location!$DR$58:$DR$59</c:f>
              <c:numCache>
                <c:ptCount val="2"/>
                <c:pt idx="0">
                  <c:v>454.86</c:v>
                </c:pt>
                <c:pt idx="1">
                  <c:v>454.86</c:v>
                </c:pt>
              </c:numCache>
            </c:numRef>
          </c:yVal>
          <c:smooth val="1"/>
        </c:ser>
        <c:ser>
          <c:idx val="42"/>
          <c:order val="4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Location!$DQ$28:$DQ$29</c:f>
              <c:numCache>
                <c:ptCount val="2"/>
                <c:pt idx="0">
                  <c:v>537.32</c:v>
                </c:pt>
                <c:pt idx="1">
                  <c:v>558.22</c:v>
                </c:pt>
              </c:numCache>
            </c:numRef>
          </c:xVal>
          <c:yVal>
            <c:numRef>
              <c:f>Location!$DR$28:$DR$29</c:f>
              <c:numCache>
                <c:ptCount val="2"/>
                <c:pt idx="0">
                  <c:v>454.86</c:v>
                </c:pt>
                <c:pt idx="1">
                  <c:v>556.32</c:v>
                </c:pt>
              </c:numCache>
            </c:numRef>
          </c:yVal>
          <c:smooth val="1"/>
        </c:ser>
        <c:ser>
          <c:idx val="43"/>
          <c:order val="4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Location!$DQ$26:$DQ$27</c:f>
              <c:numCache>
                <c:ptCount val="2"/>
                <c:pt idx="0">
                  <c:v>654.36</c:v>
                </c:pt>
                <c:pt idx="1">
                  <c:v>620.16</c:v>
                </c:pt>
              </c:numCache>
            </c:numRef>
          </c:xVal>
          <c:yVal>
            <c:numRef>
              <c:f>Location!$DR$26:$DR$27</c:f>
              <c:numCache>
                <c:ptCount val="2"/>
                <c:pt idx="0">
                  <c:v>429.02</c:v>
                </c:pt>
                <c:pt idx="1">
                  <c:v>447.26</c:v>
                </c:pt>
              </c:numCache>
            </c:numRef>
          </c:yVal>
          <c:smooth val="1"/>
        </c:ser>
        <c:ser>
          <c:idx val="44"/>
          <c:order val="43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Location!$DQ$24:$DQ$25</c:f>
              <c:numCache>
                <c:ptCount val="2"/>
                <c:pt idx="0">
                  <c:v>537.32</c:v>
                </c:pt>
                <c:pt idx="1">
                  <c:v>582.92</c:v>
                </c:pt>
              </c:numCache>
            </c:numRef>
          </c:xVal>
          <c:yVal>
            <c:numRef>
              <c:f>Location!$DR$24:$DR$25</c:f>
              <c:numCache>
                <c:ptCount val="2"/>
                <c:pt idx="0">
                  <c:v>454.86</c:v>
                </c:pt>
                <c:pt idx="1">
                  <c:v>468.16</c:v>
                </c:pt>
              </c:numCache>
            </c:numRef>
          </c:yVal>
          <c:smooth val="1"/>
        </c:ser>
        <c:ser>
          <c:idx val="45"/>
          <c:order val="44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Location!$DQ$24:$DQ$25</c:f>
              <c:numCache>
                <c:ptCount val="2"/>
                <c:pt idx="0">
                  <c:v>537.32</c:v>
                </c:pt>
                <c:pt idx="1">
                  <c:v>582.92</c:v>
                </c:pt>
              </c:numCache>
            </c:numRef>
          </c:xVal>
          <c:yVal>
            <c:numRef>
              <c:f>Location!$DR$24:$DR$25</c:f>
              <c:numCache>
                <c:ptCount val="2"/>
                <c:pt idx="0">
                  <c:v>454.86</c:v>
                </c:pt>
                <c:pt idx="1">
                  <c:v>468.16</c:v>
                </c:pt>
              </c:numCache>
            </c:numRef>
          </c:yVal>
          <c:smooth val="1"/>
        </c:ser>
        <c:ser>
          <c:idx val="46"/>
          <c:order val="45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Location!$DQ$22:$DQ$23</c:f>
              <c:numCache>
                <c:ptCount val="2"/>
                <c:pt idx="0">
                  <c:v>537.32</c:v>
                </c:pt>
                <c:pt idx="1">
                  <c:v>548.72</c:v>
                </c:pt>
              </c:numCache>
            </c:numRef>
          </c:xVal>
          <c:yVal>
            <c:numRef>
              <c:f>Location!$DR$22:$DR$23</c:f>
              <c:numCache>
                <c:ptCount val="2"/>
                <c:pt idx="0">
                  <c:v>454.86</c:v>
                </c:pt>
                <c:pt idx="1">
                  <c:v>434.72</c:v>
                </c:pt>
              </c:numCache>
            </c:numRef>
          </c:yVal>
          <c:smooth val="1"/>
        </c:ser>
        <c:ser>
          <c:idx val="47"/>
          <c:order val="46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Location!$DQ$20:$DQ$21</c:f>
              <c:numCache>
                <c:ptCount val="2"/>
                <c:pt idx="0">
                  <c:v>537.32</c:v>
                </c:pt>
                <c:pt idx="1">
                  <c:v>548.72</c:v>
                </c:pt>
              </c:numCache>
            </c:numRef>
          </c:xVal>
          <c:yVal>
            <c:numRef>
              <c:f>Location!$DR$20:$DR$21</c:f>
              <c:numCache>
                <c:ptCount val="2"/>
                <c:pt idx="0">
                  <c:v>454.86</c:v>
                </c:pt>
                <c:pt idx="1">
                  <c:v>451.82</c:v>
                </c:pt>
              </c:numCache>
            </c:numRef>
          </c:yVal>
          <c:smooth val="1"/>
        </c:ser>
        <c:ser>
          <c:idx val="48"/>
          <c:order val="47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Location!$DQ$18:$DQ$19</c:f>
              <c:numCache>
                <c:ptCount val="2"/>
                <c:pt idx="0">
                  <c:v>537.32</c:v>
                </c:pt>
                <c:pt idx="1">
                  <c:v>514.52</c:v>
                </c:pt>
              </c:numCache>
            </c:numRef>
          </c:xVal>
          <c:yVal>
            <c:numRef>
              <c:f>Location!$DR$18:$DR$19</c:f>
              <c:numCache>
                <c:ptCount val="2"/>
                <c:pt idx="0">
                  <c:v>454.86</c:v>
                </c:pt>
                <c:pt idx="1">
                  <c:v>413.06</c:v>
                </c:pt>
              </c:numCache>
            </c:numRef>
          </c:yVal>
          <c:smooth val="1"/>
        </c:ser>
        <c:ser>
          <c:idx val="49"/>
          <c:order val="48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Location!$DQ$16:$DQ$17</c:f>
              <c:numCache>
                <c:ptCount val="2"/>
                <c:pt idx="0">
                  <c:v>537.32</c:v>
                </c:pt>
                <c:pt idx="1">
                  <c:v>516.42</c:v>
                </c:pt>
              </c:numCache>
            </c:numRef>
          </c:xVal>
          <c:yVal>
            <c:numRef>
              <c:f>Location!$DR$16:$DR$17</c:f>
              <c:numCache>
                <c:ptCount val="2"/>
                <c:pt idx="0">
                  <c:v>454.86</c:v>
                </c:pt>
                <c:pt idx="1">
                  <c:v>515.66</c:v>
                </c:pt>
              </c:numCache>
            </c:numRef>
          </c:yVal>
          <c:smooth val="1"/>
        </c:ser>
        <c:ser>
          <c:idx val="50"/>
          <c:order val="49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Location!$DQ$14:$DQ$15</c:f>
              <c:numCache>
                <c:ptCount val="2"/>
                <c:pt idx="0">
                  <c:v>537.32</c:v>
                </c:pt>
                <c:pt idx="1">
                  <c:v>515.66</c:v>
                </c:pt>
              </c:numCache>
            </c:numRef>
          </c:xVal>
          <c:yVal>
            <c:numRef>
              <c:f>Location!$DR$14:$DR$15</c:f>
              <c:numCache>
                <c:ptCount val="2"/>
                <c:pt idx="0">
                  <c:v>454.86</c:v>
                </c:pt>
                <c:pt idx="1">
                  <c:v>476.52</c:v>
                </c:pt>
              </c:numCache>
            </c:numRef>
          </c:yVal>
          <c:smooth val="1"/>
        </c:ser>
        <c:ser>
          <c:idx val="51"/>
          <c:order val="5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Location!$DQ$12:$DQ$13</c:f>
              <c:numCache>
                <c:ptCount val="2"/>
                <c:pt idx="0">
                  <c:v>537.32</c:v>
                </c:pt>
                <c:pt idx="1">
                  <c:v>485.26</c:v>
                </c:pt>
              </c:numCache>
            </c:numRef>
          </c:xVal>
          <c:yVal>
            <c:numRef>
              <c:f>Location!$DR$12:$DR$13</c:f>
              <c:numCache>
                <c:ptCount val="2"/>
                <c:pt idx="0">
                  <c:v>454.86</c:v>
                </c:pt>
                <c:pt idx="1">
                  <c:v>438.52</c:v>
                </c:pt>
              </c:numCache>
            </c:numRef>
          </c:yVal>
          <c:smooth val="1"/>
        </c:ser>
        <c:ser>
          <c:idx val="52"/>
          <c:order val="51"/>
          <c:tx>
            <c:strRef>
              <c:f>Location!$AI$68:$AI$116</c:f>
              <c:strCache>
                <c:ptCount val="1"/>
                <c:pt idx="0">
                  <c:v>1 2 3 4 5 6 7 8 9 10 11 12 13 14 15 16 17 18 19 20 21 22 23 24 25 26 27 28 29 30 31 32 33 34 35 36 37 38 39 40 41 42 43 44 49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Location!$AI$68</c:f>
                  <c:strCache>
                    <c:ptCount val="1"/>
                    <c:pt idx="0">
                      <c:v>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Location!$AI$69</c:f>
                  <c:strCache>
                    <c:ptCount val="1"/>
                    <c:pt idx="0">
                      <c:v>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Location!$AI$70</c:f>
                  <c:strCache>
                    <c:ptCount val="1"/>
                    <c:pt idx="0">
                      <c:v>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Location!$AI$71</c:f>
                  <c:strCache>
                    <c:ptCount val="1"/>
                    <c:pt idx="0">
                      <c:v>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Location!$AI$72</c:f>
                  <c:strCache>
                    <c:ptCount val="1"/>
                    <c:pt idx="0">
                      <c:v>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strRef>
                  <c:f>Location!$AI$73</c:f>
                  <c:strCache>
                    <c:ptCount val="1"/>
                    <c:pt idx="0">
                      <c:v>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strRef>
                  <c:f>Location!$AI$74</c:f>
                  <c:strCache>
                    <c:ptCount val="1"/>
                    <c:pt idx="0">
                      <c:v>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strRef>
                  <c:f>Location!$AI$75</c:f>
                  <c:strCache>
                    <c:ptCount val="1"/>
                    <c:pt idx="0">
                      <c:v>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strRef>
                  <c:f>Location!$AI$76</c:f>
                  <c:strCache>
                    <c:ptCount val="1"/>
                    <c:pt idx="0">
                      <c:v>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strRef>
                  <c:f>Location!$AI$77</c:f>
                  <c:strCache>
                    <c:ptCount val="1"/>
                    <c:pt idx="0">
                      <c:v>10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strRef>
                  <c:f>Location!$AI$78</c:f>
                  <c:strCache>
                    <c:ptCount val="1"/>
                    <c:pt idx="0">
                      <c:v>11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strRef>
                  <c:f>Location!$AI$79</c:f>
                  <c:strCache>
                    <c:ptCount val="1"/>
                    <c:pt idx="0">
                      <c:v>12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>
                <c:strRef>
                  <c:f>Location!$AI$80</c:f>
                  <c:strCache>
                    <c:ptCount val="1"/>
                    <c:pt idx="0">
                      <c:v>13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>
                <c:strRef>
                  <c:f>Location!$AI$81</c:f>
                  <c:strCache>
                    <c:ptCount val="1"/>
                    <c:pt idx="0">
                      <c:v>14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strRef>
                  <c:f>Location!$AI$82</c:f>
                  <c:strCache>
                    <c:ptCount val="1"/>
                    <c:pt idx="0">
                      <c:v>15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strRef>
                  <c:f>Location!$AI$83</c:f>
                  <c:strCache>
                    <c:ptCount val="1"/>
                    <c:pt idx="0">
                      <c:v>16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>
                <c:strRef>
                  <c:f>Location!$AI$84</c:f>
                  <c:strCache>
                    <c:ptCount val="1"/>
                    <c:pt idx="0">
                      <c:v>17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>
                <c:strRef>
                  <c:f>Location!$AI$85</c:f>
                  <c:strCache>
                    <c:ptCount val="1"/>
                    <c:pt idx="0">
                      <c:v>18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>
                <c:strRef>
                  <c:f>Location!$AI$86</c:f>
                  <c:strCache>
                    <c:ptCount val="1"/>
                    <c:pt idx="0">
                      <c:v>19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>
                <c:strRef>
                  <c:f>Location!$AI$87</c:f>
                  <c:strCache>
                    <c:ptCount val="1"/>
                    <c:pt idx="0">
                      <c:v>20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>
                <c:strRef>
                  <c:f>Location!$AI$88</c:f>
                  <c:strCache>
                    <c:ptCount val="1"/>
                    <c:pt idx="0">
                      <c:v>21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>
                <c:strRef>
                  <c:f>Location!$AI$89</c:f>
                  <c:strCache>
                    <c:ptCount val="1"/>
                    <c:pt idx="0">
                      <c:v>22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>
                <c:strRef>
                  <c:f>Location!$AI$90</c:f>
                  <c:strCache>
                    <c:ptCount val="1"/>
                    <c:pt idx="0">
                      <c:v>23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>
                <c:strRef>
                  <c:f>Location!$AI$91</c:f>
                  <c:strCache>
                    <c:ptCount val="1"/>
                    <c:pt idx="0">
                      <c:v>24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>
                <c:strRef>
                  <c:f>Location!$AI$92</c:f>
                  <c:strCache>
                    <c:ptCount val="1"/>
                    <c:pt idx="0">
                      <c:v>25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>
                <c:strRef>
                  <c:f>Location!$AI$93</c:f>
                  <c:strCache>
                    <c:ptCount val="1"/>
                    <c:pt idx="0">
                      <c:v>26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>
                <c:strRef>
                  <c:f>Location!$AI$94</c:f>
                  <c:strCache>
                    <c:ptCount val="1"/>
                    <c:pt idx="0">
                      <c:v>27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>
                <c:strRef>
                  <c:f>Location!$AI$95</c:f>
                  <c:strCache>
                    <c:ptCount val="1"/>
                    <c:pt idx="0">
                      <c:v>28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>
                <c:strRef>
                  <c:f>Location!$AI$96</c:f>
                  <c:strCache>
                    <c:ptCount val="1"/>
                    <c:pt idx="0">
                      <c:v>29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>
                <c:strRef>
                  <c:f>Location!$AI$97</c:f>
                  <c:strCache>
                    <c:ptCount val="1"/>
                    <c:pt idx="0">
                      <c:v>30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>
                <c:strRef>
                  <c:f>Location!$AI$98</c:f>
                  <c:strCache>
                    <c:ptCount val="1"/>
                    <c:pt idx="0">
                      <c:v>31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>
                <c:strRef>
                  <c:f>Location!$AI$99</c:f>
                  <c:strCache>
                    <c:ptCount val="1"/>
                    <c:pt idx="0">
                      <c:v>32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>
                <c:strRef>
                  <c:f>Location!$AI$100</c:f>
                  <c:strCache>
                    <c:ptCount val="1"/>
                    <c:pt idx="0">
                      <c:v>33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tx>
                <c:strRef>
                  <c:f>Location!$AI$101</c:f>
                  <c:strCache>
                    <c:ptCount val="1"/>
                    <c:pt idx="0">
                      <c:v>34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tx>
                <c:strRef>
                  <c:f>Location!$AI$102</c:f>
                  <c:strCache>
                    <c:ptCount val="1"/>
                    <c:pt idx="0">
                      <c:v>35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>
                <c:strRef>
                  <c:f>Location!$AI$103</c:f>
                  <c:strCache>
                    <c:ptCount val="1"/>
                    <c:pt idx="0">
                      <c:v>36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tx>
                <c:strRef>
                  <c:f>Location!$AI$104</c:f>
                  <c:strCache>
                    <c:ptCount val="1"/>
                    <c:pt idx="0">
                      <c:v>37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tx>
                <c:strRef>
                  <c:f>Location!$AI$105</c:f>
                  <c:strCache>
                    <c:ptCount val="1"/>
                    <c:pt idx="0">
                      <c:v>38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>
                <c:strRef>
                  <c:f>Location!$AI$106</c:f>
                  <c:strCache>
                    <c:ptCount val="1"/>
                    <c:pt idx="0">
                      <c:v>39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>
                <c:strRef>
                  <c:f>Location!$AI$107</c:f>
                  <c:strCache>
                    <c:ptCount val="1"/>
                    <c:pt idx="0">
                      <c:v>40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tx>
                <c:strRef>
                  <c:f>Location!$AI$108</c:f>
                  <c:strCache>
                    <c:ptCount val="1"/>
                    <c:pt idx="0">
                      <c:v>41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tx>
                <c:strRef>
                  <c:f>Location!$AI$109</c:f>
                  <c:strCache>
                    <c:ptCount val="1"/>
                    <c:pt idx="0">
                      <c:v>42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tx>
                <c:strRef>
                  <c:f>Location!$AI$110</c:f>
                  <c:strCache>
                    <c:ptCount val="1"/>
                    <c:pt idx="0">
                      <c:v>43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tx>
                <c:strRef>
                  <c:f>Location!$AI$111</c:f>
                  <c:strCache>
                    <c:ptCount val="1"/>
                    <c:pt idx="0">
                      <c:v>44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tx>
                <c:strRef>
                  <c:f>Location!$AI$112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tx>
                <c:strRef>
                  <c:f>Location!$AI$113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tx>
                <c:strRef>
                  <c:f>Location!$AI$114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tx>
                <c:strRef>
                  <c:f>Location!$AI$115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>
                <c:strRef>
                  <c:f>Location!$AI$116</c:f>
                  <c:strCache>
                    <c:ptCount val="1"/>
                    <c:pt idx="0">
                      <c:v>49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Location!$AG$68:$AG$116</c:f>
              <c:numCache>
                <c:ptCount val="49"/>
                <c:pt idx="0">
                  <c:v>487.16</c:v>
                </c:pt>
                <c:pt idx="1">
                  <c:v>485.26</c:v>
                </c:pt>
                <c:pt idx="2">
                  <c:v>481.46</c:v>
                </c:pt>
                <c:pt idx="3">
                  <c:v>515.66</c:v>
                </c:pt>
                <c:pt idx="4">
                  <c:v>329.46</c:v>
                </c:pt>
                <c:pt idx="5">
                  <c:v>516.42</c:v>
                </c:pt>
                <c:pt idx="6">
                  <c:v>532.76</c:v>
                </c:pt>
                <c:pt idx="7">
                  <c:v>514.52</c:v>
                </c:pt>
                <c:pt idx="8">
                  <c:v>380</c:v>
                </c:pt>
                <c:pt idx="9">
                  <c:v>548.72</c:v>
                </c:pt>
                <c:pt idx="10">
                  <c:v>548.72</c:v>
                </c:pt>
                <c:pt idx="11">
                  <c:v>548.72</c:v>
                </c:pt>
                <c:pt idx="12">
                  <c:v>548.72</c:v>
                </c:pt>
                <c:pt idx="13">
                  <c:v>582.92</c:v>
                </c:pt>
                <c:pt idx="14">
                  <c:v>618.26</c:v>
                </c:pt>
                <c:pt idx="15">
                  <c:v>620.16</c:v>
                </c:pt>
                <c:pt idx="16">
                  <c:v>601.92</c:v>
                </c:pt>
                <c:pt idx="17">
                  <c:v>558.22</c:v>
                </c:pt>
                <c:pt idx="18">
                  <c:v>538.46</c:v>
                </c:pt>
                <c:pt idx="19">
                  <c:v>522.12</c:v>
                </c:pt>
                <c:pt idx="20">
                  <c:v>596.22</c:v>
                </c:pt>
                <c:pt idx="21">
                  <c:v>610.66</c:v>
                </c:pt>
                <c:pt idx="22">
                  <c:v>324.52</c:v>
                </c:pt>
                <c:pt idx="23">
                  <c:v>656.26</c:v>
                </c:pt>
                <c:pt idx="24">
                  <c:v>399.76</c:v>
                </c:pt>
                <c:pt idx="25">
                  <c:v>622.06</c:v>
                </c:pt>
                <c:pt idx="26">
                  <c:v>430.92</c:v>
                </c:pt>
                <c:pt idx="27">
                  <c:v>601.16</c:v>
                </c:pt>
                <c:pt idx="28">
                  <c:v>523.26</c:v>
                </c:pt>
                <c:pt idx="29">
                  <c:v>560</c:v>
                </c:pt>
                <c:pt idx="30">
                  <c:v>634.22</c:v>
                </c:pt>
                <c:pt idx="31">
                  <c:v>632.32</c:v>
                </c:pt>
                <c:pt idx="32">
                  <c:v>685.52</c:v>
                </c:pt>
                <c:pt idx="33">
                  <c:v>731.12</c:v>
                </c:pt>
                <c:pt idx="34">
                  <c:v>679.82</c:v>
                </c:pt>
                <c:pt idx="35">
                  <c:v>677.92</c:v>
                </c:pt>
                <c:pt idx="36">
                  <c:v>651.32</c:v>
                </c:pt>
                <c:pt idx="37">
                  <c:v>646.76</c:v>
                </c:pt>
                <c:pt idx="38">
                  <c:v>759.62</c:v>
                </c:pt>
                <c:pt idx="39">
                  <c:v>807.12</c:v>
                </c:pt>
                <c:pt idx="40">
                  <c:v>838.66</c:v>
                </c:pt>
                <c:pt idx="41">
                  <c:v>764.56</c:v>
                </c:pt>
                <c:pt idx="42">
                  <c:v>714.02</c:v>
                </c:pt>
                <c:pt idx="43">
                  <c:v>546.82</c:v>
                </c:pt>
                <c:pt idx="44">
                  <c:v>-1000</c:v>
                </c:pt>
                <c:pt idx="45">
                  <c:v>-1000</c:v>
                </c:pt>
                <c:pt idx="46">
                  <c:v>-1000</c:v>
                </c:pt>
                <c:pt idx="47">
                  <c:v>-1000</c:v>
                </c:pt>
                <c:pt idx="48">
                  <c:v>574.56</c:v>
                </c:pt>
              </c:numCache>
            </c:numRef>
          </c:xVal>
          <c:yVal>
            <c:numRef>
              <c:f>Location!$AH$68:$AH$116</c:f>
              <c:numCache>
                <c:ptCount val="49"/>
                <c:pt idx="0">
                  <c:v>472.72</c:v>
                </c:pt>
                <c:pt idx="1">
                  <c:v>438.52</c:v>
                </c:pt>
                <c:pt idx="2">
                  <c:v>370</c:v>
                </c:pt>
                <c:pt idx="3">
                  <c:v>476.52</c:v>
                </c:pt>
                <c:pt idx="4">
                  <c:v>234.46</c:v>
                </c:pt>
                <c:pt idx="5">
                  <c:v>515.66</c:v>
                </c:pt>
                <c:pt idx="6">
                  <c:v>525.16</c:v>
                </c:pt>
                <c:pt idx="7">
                  <c:v>413.06</c:v>
                </c:pt>
                <c:pt idx="8">
                  <c:v>315</c:v>
                </c:pt>
                <c:pt idx="9">
                  <c:v>451.82</c:v>
                </c:pt>
                <c:pt idx="10">
                  <c:v>473.86</c:v>
                </c:pt>
                <c:pt idx="11">
                  <c:v>434.72</c:v>
                </c:pt>
                <c:pt idx="12">
                  <c:v>413.06</c:v>
                </c:pt>
                <c:pt idx="13">
                  <c:v>468.16</c:v>
                </c:pt>
                <c:pt idx="14">
                  <c:v>429.02</c:v>
                </c:pt>
                <c:pt idx="15">
                  <c:v>447.26</c:v>
                </c:pt>
                <c:pt idx="16">
                  <c:v>491.72</c:v>
                </c:pt>
                <c:pt idx="17">
                  <c:v>556.32</c:v>
                </c:pt>
                <c:pt idx="18">
                  <c:v>625.86</c:v>
                </c:pt>
                <c:pt idx="19">
                  <c:v>713.26</c:v>
                </c:pt>
                <c:pt idx="20">
                  <c:v>599.26</c:v>
                </c:pt>
                <c:pt idx="21">
                  <c:v>779.76</c:v>
                </c:pt>
                <c:pt idx="22">
                  <c:v>616.36</c:v>
                </c:pt>
                <c:pt idx="23">
                  <c:v>558.22</c:v>
                </c:pt>
                <c:pt idx="24">
                  <c:v>458.66</c:v>
                </c:pt>
                <c:pt idx="25">
                  <c:v>394.06</c:v>
                </c:pt>
                <c:pt idx="26">
                  <c:v>603.06</c:v>
                </c:pt>
                <c:pt idx="27">
                  <c:v>333.26</c:v>
                </c:pt>
                <c:pt idx="28">
                  <c:v>345</c:v>
                </c:pt>
                <c:pt idx="29">
                  <c:v>330</c:v>
                </c:pt>
                <c:pt idx="30">
                  <c:v>346.56</c:v>
                </c:pt>
                <c:pt idx="31">
                  <c:v>297.16</c:v>
                </c:pt>
                <c:pt idx="32">
                  <c:v>270.56</c:v>
                </c:pt>
                <c:pt idx="33">
                  <c:v>266.76</c:v>
                </c:pt>
                <c:pt idx="34">
                  <c:v>330.22</c:v>
                </c:pt>
                <c:pt idx="35">
                  <c:v>389.12</c:v>
                </c:pt>
                <c:pt idx="36">
                  <c:v>424.46</c:v>
                </c:pt>
                <c:pt idx="37">
                  <c:v>468.92</c:v>
                </c:pt>
                <c:pt idx="38">
                  <c:v>549.86</c:v>
                </c:pt>
                <c:pt idx="39">
                  <c:v>480.32</c:v>
                </c:pt>
                <c:pt idx="40">
                  <c:v>369.36</c:v>
                </c:pt>
                <c:pt idx="41">
                  <c:v>361.76</c:v>
                </c:pt>
                <c:pt idx="42">
                  <c:v>430.92</c:v>
                </c:pt>
                <c:pt idx="43">
                  <c:v>205.96</c:v>
                </c:pt>
                <c:pt idx="44">
                  <c:v>202.16</c:v>
                </c:pt>
                <c:pt idx="45">
                  <c:v>746.32</c:v>
                </c:pt>
                <c:pt idx="46">
                  <c:v>429.02</c:v>
                </c:pt>
                <c:pt idx="47">
                  <c:v>454.86</c:v>
                </c:pt>
                <c:pt idx="48">
                  <c:v>645.62</c:v>
                </c:pt>
              </c:numCache>
            </c:numRef>
          </c:yVal>
          <c:smooth val="1"/>
        </c:ser>
        <c:ser>
          <c:idx val="53"/>
          <c:order val="5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>
                <c:strRef>
                  <c:f>Location!$AN$68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Location!$AN$69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Location!$AN$70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Location!$AN$71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Location!$AN$72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strRef>
                  <c:f>Location!$AN$73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strRef>
                  <c:f>Location!$AN$74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strRef>
                  <c:f>Location!$AN$75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strRef>
                  <c:f>Location!$AN$76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strRef>
                  <c:f>Location!$AN$77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strRef>
                  <c:f>Location!$AN$78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strRef>
                  <c:f>Location!$AN$79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>
                <c:strRef>
                  <c:f>Location!$AN$80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>
                <c:strRef>
                  <c:f>Location!$AN$81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strRef>
                  <c:f>Location!$AN$82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strRef>
                  <c:f>Location!$AN$83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>
                <c:strRef>
                  <c:f>Location!$AN$84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>
                <c:strRef>
                  <c:f>Location!$AN$85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>
                <c:strRef>
                  <c:f>Location!$AN$86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>
                <c:strRef>
                  <c:f>Location!$AN$87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>
                <c:strRef>
                  <c:f>Location!$AN$88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>
                <c:strRef>
                  <c:f>Location!$AN$89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>
                <c:strRef>
                  <c:f>Location!$AN$90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>
                <c:strRef>
                  <c:f>Location!$AN$91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>
                <c:strRef>
                  <c:f>Location!$AN$92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>
                <c:strRef>
                  <c:f>Location!$AN$93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>
                <c:strRef>
                  <c:f>Location!$AN$94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>
                <c:strRef>
                  <c:f>Location!$AN$95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>
                <c:strRef>
                  <c:f>Location!$AN$96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>
                <c:strRef>
                  <c:f>Location!$AN$97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>
                <c:strRef>
                  <c:f>Location!$AN$98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>
                <c:strRef>
                  <c:f>Location!$AN$99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>
                <c:strRef>
                  <c:f>Location!$AN$100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tx>
                <c:strRef>
                  <c:f>Location!$AN$101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tx>
                <c:strRef>
                  <c:f>Location!$AN$102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>
                <c:strRef>
                  <c:f>Location!$AN$103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tx>
                <c:strRef>
                  <c:f>Location!$AN$104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tx>
                <c:strRef>
                  <c:f>Location!$AN$105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>
                <c:strRef>
                  <c:f>Location!$AN$106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>
                <c:strRef>
                  <c:f>Location!$AN$107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tx>
                <c:strRef>
                  <c:f>Location!$AN$108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tx>
                <c:strRef>
                  <c:f>Location!$AN$109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tx>
                <c:strRef>
                  <c:f>Location!$AN$110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tx>
                <c:strRef>
                  <c:f>Location!$AN$111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tx>
                <c:strRef>
                  <c:f>Location!$AN$112</c:f>
                  <c:strCache>
                    <c:ptCount val="1"/>
                    <c:pt idx="0">
                      <c:v>45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tx>
                <c:strRef>
                  <c:f>Location!$AN$113</c:f>
                  <c:strCache>
                    <c:ptCount val="1"/>
                    <c:pt idx="0">
                      <c:v>46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tx>
                <c:strRef>
                  <c:f>Location!$AN$114</c:f>
                  <c:strCache>
                    <c:ptCount val="1"/>
                    <c:pt idx="0">
                      <c:v>47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tx>
                <c:strRef>
                  <c:f>Location!$AN$115</c:f>
                  <c:strCache>
                    <c:ptCount val="1"/>
                    <c:pt idx="0">
                      <c:v>48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>
                <c:strRef>
                  <c:f>Location!$AN$116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Location!$AL$68:$AL$116</c:f>
              <c:numCache>
                <c:ptCount val="49"/>
                <c:pt idx="0">
                  <c:v>-1000</c:v>
                </c:pt>
                <c:pt idx="1">
                  <c:v>-1000</c:v>
                </c:pt>
                <c:pt idx="2">
                  <c:v>-1000</c:v>
                </c:pt>
                <c:pt idx="3">
                  <c:v>-1000</c:v>
                </c:pt>
                <c:pt idx="4">
                  <c:v>-1000</c:v>
                </c:pt>
                <c:pt idx="5">
                  <c:v>-1000</c:v>
                </c:pt>
                <c:pt idx="6">
                  <c:v>-1000</c:v>
                </c:pt>
                <c:pt idx="7">
                  <c:v>-1000</c:v>
                </c:pt>
                <c:pt idx="8">
                  <c:v>-1000</c:v>
                </c:pt>
                <c:pt idx="9">
                  <c:v>-1000</c:v>
                </c:pt>
                <c:pt idx="10">
                  <c:v>-1000</c:v>
                </c:pt>
                <c:pt idx="11">
                  <c:v>-1000</c:v>
                </c:pt>
                <c:pt idx="12">
                  <c:v>-1000</c:v>
                </c:pt>
                <c:pt idx="13">
                  <c:v>-1000</c:v>
                </c:pt>
                <c:pt idx="14">
                  <c:v>-1000</c:v>
                </c:pt>
                <c:pt idx="15">
                  <c:v>-1000</c:v>
                </c:pt>
                <c:pt idx="16">
                  <c:v>-1000</c:v>
                </c:pt>
                <c:pt idx="17">
                  <c:v>-1000</c:v>
                </c:pt>
                <c:pt idx="18">
                  <c:v>-1000</c:v>
                </c:pt>
                <c:pt idx="19">
                  <c:v>-1000</c:v>
                </c:pt>
                <c:pt idx="20">
                  <c:v>-1000</c:v>
                </c:pt>
                <c:pt idx="21">
                  <c:v>-1000</c:v>
                </c:pt>
                <c:pt idx="22">
                  <c:v>-1000</c:v>
                </c:pt>
                <c:pt idx="23">
                  <c:v>-1000</c:v>
                </c:pt>
                <c:pt idx="24">
                  <c:v>-1000</c:v>
                </c:pt>
                <c:pt idx="25">
                  <c:v>-1000</c:v>
                </c:pt>
                <c:pt idx="26">
                  <c:v>-1000</c:v>
                </c:pt>
                <c:pt idx="27">
                  <c:v>-1000</c:v>
                </c:pt>
                <c:pt idx="28">
                  <c:v>-1000</c:v>
                </c:pt>
                <c:pt idx="29">
                  <c:v>-1000</c:v>
                </c:pt>
                <c:pt idx="30">
                  <c:v>-1000</c:v>
                </c:pt>
                <c:pt idx="31">
                  <c:v>-1000</c:v>
                </c:pt>
                <c:pt idx="32">
                  <c:v>-1000</c:v>
                </c:pt>
                <c:pt idx="33">
                  <c:v>-1000</c:v>
                </c:pt>
                <c:pt idx="34">
                  <c:v>-1000</c:v>
                </c:pt>
                <c:pt idx="35">
                  <c:v>-1000</c:v>
                </c:pt>
                <c:pt idx="36">
                  <c:v>-1000</c:v>
                </c:pt>
                <c:pt idx="37">
                  <c:v>-1000</c:v>
                </c:pt>
                <c:pt idx="38">
                  <c:v>-1000</c:v>
                </c:pt>
                <c:pt idx="39">
                  <c:v>-1000</c:v>
                </c:pt>
                <c:pt idx="40">
                  <c:v>-1000</c:v>
                </c:pt>
                <c:pt idx="41">
                  <c:v>-1000</c:v>
                </c:pt>
                <c:pt idx="42">
                  <c:v>-1000</c:v>
                </c:pt>
                <c:pt idx="43">
                  <c:v>-1000</c:v>
                </c:pt>
                <c:pt idx="44">
                  <c:v>288.42</c:v>
                </c:pt>
                <c:pt idx="45">
                  <c:v>531.62</c:v>
                </c:pt>
                <c:pt idx="46">
                  <c:v>654.36</c:v>
                </c:pt>
                <c:pt idx="47">
                  <c:v>537.32</c:v>
                </c:pt>
                <c:pt idx="48">
                  <c:v>-1000</c:v>
                </c:pt>
              </c:numCache>
            </c:numRef>
          </c:xVal>
          <c:yVal>
            <c:numRef>
              <c:f>Location!$AM$68:$AM$116</c:f>
              <c:numCache>
                <c:ptCount val="49"/>
                <c:pt idx="0">
                  <c:v>472.72</c:v>
                </c:pt>
                <c:pt idx="1">
                  <c:v>438.52</c:v>
                </c:pt>
                <c:pt idx="2">
                  <c:v>370</c:v>
                </c:pt>
                <c:pt idx="3">
                  <c:v>476.52</c:v>
                </c:pt>
                <c:pt idx="4">
                  <c:v>234.46</c:v>
                </c:pt>
                <c:pt idx="5">
                  <c:v>515.66</c:v>
                </c:pt>
                <c:pt idx="6">
                  <c:v>525.16</c:v>
                </c:pt>
                <c:pt idx="7">
                  <c:v>413.06</c:v>
                </c:pt>
                <c:pt idx="8">
                  <c:v>315</c:v>
                </c:pt>
                <c:pt idx="9">
                  <c:v>451.82</c:v>
                </c:pt>
                <c:pt idx="10">
                  <c:v>473.86</c:v>
                </c:pt>
                <c:pt idx="11">
                  <c:v>434.72</c:v>
                </c:pt>
                <c:pt idx="12">
                  <c:v>413.06</c:v>
                </c:pt>
                <c:pt idx="13">
                  <c:v>468.16</c:v>
                </c:pt>
                <c:pt idx="14">
                  <c:v>429.02</c:v>
                </c:pt>
                <c:pt idx="15">
                  <c:v>447.26</c:v>
                </c:pt>
                <c:pt idx="16">
                  <c:v>491.72</c:v>
                </c:pt>
                <c:pt idx="17">
                  <c:v>556.32</c:v>
                </c:pt>
                <c:pt idx="18">
                  <c:v>625.86</c:v>
                </c:pt>
                <c:pt idx="19">
                  <c:v>713.26</c:v>
                </c:pt>
                <c:pt idx="20">
                  <c:v>599.26</c:v>
                </c:pt>
                <c:pt idx="21">
                  <c:v>779.76</c:v>
                </c:pt>
                <c:pt idx="22">
                  <c:v>616.36</c:v>
                </c:pt>
                <c:pt idx="23">
                  <c:v>558.22</c:v>
                </c:pt>
                <c:pt idx="24">
                  <c:v>458.66</c:v>
                </c:pt>
                <c:pt idx="25">
                  <c:v>394.06</c:v>
                </c:pt>
                <c:pt idx="26">
                  <c:v>603.06</c:v>
                </c:pt>
                <c:pt idx="27">
                  <c:v>333.26</c:v>
                </c:pt>
                <c:pt idx="28">
                  <c:v>345</c:v>
                </c:pt>
                <c:pt idx="29">
                  <c:v>330</c:v>
                </c:pt>
                <c:pt idx="30">
                  <c:v>346.56</c:v>
                </c:pt>
                <c:pt idx="31">
                  <c:v>297.16</c:v>
                </c:pt>
                <c:pt idx="32">
                  <c:v>270.56</c:v>
                </c:pt>
                <c:pt idx="33">
                  <c:v>266.76</c:v>
                </c:pt>
                <c:pt idx="34">
                  <c:v>330.22</c:v>
                </c:pt>
                <c:pt idx="35">
                  <c:v>389.12</c:v>
                </c:pt>
                <c:pt idx="36">
                  <c:v>424.46</c:v>
                </c:pt>
                <c:pt idx="37">
                  <c:v>468.92</c:v>
                </c:pt>
                <c:pt idx="38">
                  <c:v>549.86</c:v>
                </c:pt>
                <c:pt idx="39">
                  <c:v>480.32</c:v>
                </c:pt>
                <c:pt idx="40">
                  <c:v>369.36</c:v>
                </c:pt>
                <c:pt idx="41">
                  <c:v>361.76</c:v>
                </c:pt>
                <c:pt idx="42">
                  <c:v>430.92</c:v>
                </c:pt>
                <c:pt idx="43">
                  <c:v>205.96</c:v>
                </c:pt>
                <c:pt idx="44">
                  <c:v>202.16</c:v>
                </c:pt>
                <c:pt idx="45">
                  <c:v>746.32</c:v>
                </c:pt>
                <c:pt idx="46">
                  <c:v>429.02</c:v>
                </c:pt>
                <c:pt idx="47">
                  <c:v>454.86</c:v>
                </c:pt>
                <c:pt idx="48">
                  <c:v>645.62</c:v>
                </c:pt>
              </c:numCache>
            </c:numRef>
          </c:yVal>
          <c:smooth val="1"/>
        </c:ser>
        <c:axId val="45081080"/>
        <c:axId val="3076537"/>
      </c:scatterChart>
      <c:valAx>
        <c:axId val="45081080"/>
        <c:scaling>
          <c:orientation val="minMax"/>
          <c:max val="880"/>
          <c:min val="175"/>
        </c:scaling>
        <c:axPos val="t"/>
        <c:delete val="1"/>
        <c:majorTickMark val="in"/>
        <c:minorTickMark val="none"/>
        <c:tickLblPos val="nextTo"/>
        <c:crossAx val="3076537"/>
        <c:crosses val="autoZero"/>
        <c:crossBetween val="midCat"/>
        <c:dispUnits/>
      </c:valAx>
      <c:valAx>
        <c:axId val="3076537"/>
        <c:scaling>
          <c:orientation val="maxMin"/>
          <c:max val="820"/>
          <c:min val="110"/>
        </c:scaling>
        <c:axPos val="l"/>
        <c:delete val="1"/>
        <c:majorTickMark val="in"/>
        <c:minorTickMark val="none"/>
        <c:tickLblPos val="nextTo"/>
        <c:crossAx val="4508108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>
        <a:alphaModFix amt="49000"/>
      </a:blip>
      <a:srcRect/>
      <a:stretch>
        <a:fillRect/>
      </a:stretch>
    </a:blip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44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</cdr:x>
      <cdr:y>0.428</cdr:y>
    </cdr:from>
    <cdr:to>
      <cdr:x>0.245</cdr:x>
      <cdr:y>0.56725</cdr:y>
    </cdr:to>
    <cdr:sp>
      <cdr:nvSpPr>
        <cdr:cNvPr id="1" name="TextBox 1"/>
        <cdr:cNvSpPr txBox="1">
          <a:spLocks noChangeArrowheads="1"/>
        </cdr:cNvSpPr>
      </cdr:nvSpPr>
      <cdr:spPr>
        <a:xfrm>
          <a:off x="266700" y="2533650"/>
          <a:ext cx="1857375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Background map
(C) 2010 Google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DS116"/>
  <sheetViews>
    <sheetView workbookViewId="0" topLeftCell="A60">
      <selection activeCell="D70" sqref="D70"/>
    </sheetView>
  </sheetViews>
  <sheetFormatPr defaultColWidth="11.421875" defaultRowHeight="12.75"/>
  <cols>
    <col min="1" max="1" width="27.8515625" style="0" customWidth="1"/>
    <col min="2" max="2" width="15.421875" style="0" customWidth="1"/>
    <col min="3" max="3" width="13.140625" style="0" customWidth="1"/>
    <col min="4" max="4" width="13.8515625" style="0" customWidth="1"/>
    <col min="5" max="5" width="16.00390625" style="0" customWidth="1"/>
    <col min="6" max="6" width="20.8515625" style="0" customWidth="1"/>
    <col min="7" max="7" width="19.28125" style="0" customWidth="1"/>
    <col min="8" max="8" width="13.421875" style="0" customWidth="1"/>
    <col min="9" max="9" width="16.8515625" style="0" customWidth="1"/>
    <col min="10" max="10" width="19.140625" style="0" customWidth="1"/>
    <col min="11" max="11" width="12.28125" style="0" customWidth="1"/>
    <col min="12" max="115" width="8.8515625" style="0" customWidth="1"/>
    <col min="116" max="116" width="9.421875" style="0" customWidth="1"/>
    <col min="117" max="117" width="12.00390625" style="0" customWidth="1"/>
    <col min="118" max="122" width="8.8515625" style="0" customWidth="1"/>
    <col min="123" max="123" width="11.00390625" style="0" customWidth="1"/>
    <col min="124" max="16384" width="8.8515625" style="0" customWidth="1"/>
  </cols>
  <sheetData>
    <row r="4" spans="65:114" ht="12">
      <c r="BM4" t="s">
        <v>55</v>
      </c>
      <c r="BN4">
        <v>487.16</v>
      </c>
      <c r="BO4">
        <v>485.26</v>
      </c>
      <c r="BP4">
        <v>481.46</v>
      </c>
      <c r="BQ4">
        <v>515.66</v>
      </c>
      <c r="BR4">
        <v>329.46</v>
      </c>
      <c r="BS4">
        <v>516.42</v>
      </c>
      <c r="BT4">
        <v>532.76</v>
      </c>
      <c r="BU4">
        <v>514.52</v>
      </c>
      <c r="BV4">
        <v>380</v>
      </c>
      <c r="BW4">
        <v>548.72</v>
      </c>
      <c r="BX4">
        <v>548.72</v>
      </c>
      <c r="BY4">
        <v>548.72</v>
      </c>
      <c r="BZ4">
        <v>548.72</v>
      </c>
      <c r="CA4">
        <v>582.92</v>
      </c>
      <c r="CB4">
        <v>618.26</v>
      </c>
      <c r="CC4">
        <v>620.16</v>
      </c>
      <c r="CD4">
        <v>601.92</v>
      </c>
      <c r="CE4">
        <v>558.22</v>
      </c>
      <c r="CF4">
        <v>538.46</v>
      </c>
      <c r="CG4">
        <v>522.12</v>
      </c>
      <c r="CH4">
        <v>596.22</v>
      </c>
      <c r="CI4">
        <v>610.66</v>
      </c>
      <c r="CJ4">
        <v>324.52</v>
      </c>
      <c r="CK4">
        <v>656.26</v>
      </c>
      <c r="CL4">
        <v>399.76</v>
      </c>
      <c r="CM4">
        <v>622.06</v>
      </c>
      <c r="CN4">
        <v>430.92</v>
      </c>
      <c r="CO4">
        <v>601.16</v>
      </c>
      <c r="CP4">
        <v>523.26</v>
      </c>
      <c r="CQ4">
        <v>560</v>
      </c>
      <c r="CR4">
        <v>634.22</v>
      </c>
      <c r="CS4">
        <v>632.32</v>
      </c>
      <c r="CT4">
        <v>685.52</v>
      </c>
      <c r="CU4">
        <v>731.12</v>
      </c>
      <c r="CV4">
        <v>679.82</v>
      </c>
      <c r="CW4">
        <v>677.92</v>
      </c>
      <c r="CX4">
        <v>651.32</v>
      </c>
      <c r="CY4">
        <v>646.76</v>
      </c>
      <c r="CZ4">
        <v>759.62</v>
      </c>
      <c r="DA4">
        <v>807.12</v>
      </c>
      <c r="DB4">
        <v>838.66</v>
      </c>
      <c r="DC4">
        <v>764.56</v>
      </c>
      <c r="DD4">
        <v>714.02</v>
      </c>
      <c r="DE4">
        <v>546.82</v>
      </c>
      <c r="DF4">
        <v>288.42</v>
      </c>
      <c r="DG4">
        <v>531.62</v>
      </c>
      <c r="DH4">
        <v>654.36</v>
      </c>
      <c r="DI4">
        <v>537.32</v>
      </c>
      <c r="DJ4">
        <v>574.56</v>
      </c>
    </row>
    <row r="5" spans="65:114" ht="12">
      <c r="BM5" t="s">
        <v>56</v>
      </c>
      <c r="BN5">
        <v>472.72</v>
      </c>
      <c r="BO5">
        <v>438.52</v>
      </c>
      <c r="BP5">
        <v>370</v>
      </c>
      <c r="BQ5">
        <v>476.52</v>
      </c>
      <c r="BR5">
        <v>234.46</v>
      </c>
      <c r="BS5">
        <v>515.66</v>
      </c>
      <c r="BT5">
        <v>525.16</v>
      </c>
      <c r="BU5">
        <v>413.06</v>
      </c>
      <c r="BV5">
        <v>315</v>
      </c>
      <c r="BW5">
        <v>451.82</v>
      </c>
      <c r="BX5">
        <v>473.86</v>
      </c>
      <c r="BY5">
        <v>434.72</v>
      </c>
      <c r="BZ5">
        <v>413.06</v>
      </c>
      <c r="CA5">
        <v>468.16</v>
      </c>
      <c r="CB5">
        <v>429.02</v>
      </c>
      <c r="CC5">
        <v>447.26</v>
      </c>
      <c r="CD5">
        <v>491.72</v>
      </c>
      <c r="CE5">
        <v>556.32</v>
      </c>
      <c r="CF5">
        <v>625.86</v>
      </c>
      <c r="CG5">
        <v>713.26</v>
      </c>
      <c r="CH5">
        <v>599.26</v>
      </c>
      <c r="CI5">
        <v>779.76</v>
      </c>
      <c r="CJ5">
        <v>616.36</v>
      </c>
      <c r="CK5">
        <v>558.22</v>
      </c>
      <c r="CL5">
        <v>458.66</v>
      </c>
      <c r="CM5">
        <v>394.06</v>
      </c>
      <c r="CN5">
        <v>603.06</v>
      </c>
      <c r="CO5">
        <v>333.26</v>
      </c>
      <c r="CP5">
        <v>345</v>
      </c>
      <c r="CQ5">
        <v>330</v>
      </c>
      <c r="CR5">
        <v>346.56</v>
      </c>
      <c r="CS5">
        <v>297.16</v>
      </c>
      <c r="CT5">
        <v>270.56</v>
      </c>
      <c r="CU5">
        <v>266.76</v>
      </c>
      <c r="CV5">
        <v>330.22</v>
      </c>
      <c r="CW5">
        <v>389.12</v>
      </c>
      <c r="CX5">
        <v>424.46</v>
      </c>
      <c r="CY5">
        <v>468.92</v>
      </c>
      <c r="CZ5">
        <v>549.86</v>
      </c>
      <c r="DA5">
        <v>480.32</v>
      </c>
      <c r="DB5">
        <v>369.36</v>
      </c>
      <c r="DC5">
        <v>361.76</v>
      </c>
      <c r="DD5">
        <v>430.92</v>
      </c>
      <c r="DE5">
        <v>205.96</v>
      </c>
      <c r="DF5">
        <v>202.16</v>
      </c>
      <c r="DG5">
        <v>746.32</v>
      </c>
      <c r="DH5">
        <v>429.02</v>
      </c>
      <c r="DI5">
        <v>454.86</v>
      </c>
      <c r="DJ5">
        <v>645.62</v>
      </c>
    </row>
    <row r="6" spans="9:114" ht="12">
      <c r="I6" t="s">
        <v>58</v>
      </c>
      <c r="J6" t="s">
        <v>59</v>
      </c>
      <c r="K6" t="s">
        <v>60</v>
      </c>
      <c r="L6" t="s">
        <v>61</v>
      </c>
      <c r="M6" t="s">
        <v>62</v>
      </c>
      <c r="N6" t="s">
        <v>63</v>
      </c>
      <c r="O6" t="s">
        <v>64</v>
      </c>
      <c r="P6" t="s">
        <v>65</v>
      </c>
      <c r="Q6" t="s">
        <v>66</v>
      </c>
      <c r="R6" t="s">
        <v>67</v>
      </c>
      <c r="S6" t="s">
        <v>68</v>
      </c>
      <c r="T6" t="s">
        <v>69</v>
      </c>
      <c r="U6" t="s">
        <v>70</v>
      </c>
      <c r="V6" t="s">
        <v>71</v>
      </c>
      <c r="W6" t="s">
        <v>72</v>
      </c>
      <c r="X6" t="s">
        <v>73</v>
      </c>
      <c r="Y6" t="s">
        <v>74</v>
      </c>
      <c r="Z6" t="s">
        <v>75</v>
      </c>
      <c r="AA6" t="s">
        <v>76</v>
      </c>
      <c r="AB6" t="s">
        <v>77</v>
      </c>
      <c r="AC6" t="s">
        <v>78</v>
      </c>
      <c r="AD6" t="s">
        <v>79</v>
      </c>
      <c r="AE6" t="s">
        <v>80</v>
      </c>
      <c r="AF6" t="s">
        <v>81</v>
      </c>
      <c r="AG6" t="s">
        <v>82</v>
      </c>
      <c r="AH6" t="s">
        <v>83</v>
      </c>
      <c r="AI6" t="s">
        <v>84</v>
      </c>
      <c r="AJ6" t="s">
        <v>85</v>
      </c>
      <c r="AK6" t="s">
        <v>86</v>
      </c>
      <c r="AL6" t="s">
        <v>87</v>
      </c>
      <c r="AM6" t="s">
        <v>88</v>
      </c>
      <c r="AN6" t="s">
        <v>89</v>
      </c>
      <c r="AO6" t="s">
        <v>90</v>
      </c>
      <c r="AP6" t="s">
        <v>91</v>
      </c>
      <c r="AQ6" t="s">
        <v>92</v>
      </c>
      <c r="AR6" t="s">
        <v>93</v>
      </c>
      <c r="AS6" t="s">
        <v>94</v>
      </c>
      <c r="AT6" t="s">
        <v>22</v>
      </c>
      <c r="AU6" t="s">
        <v>23</v>
      </c>
      <c r="AV6" t="s">
        <v>24</v>
      </c>
      <c r="AW6" t="s">
        <v>25</v>
      </c>
      <c r="AX6" t="s">
        <v>26</v>
      </c>
      <c r="AY6" t="s">
        <v>27</v>
      </c>
      <c r="AZ6" t="s">
        <v>28</v>
      </c>
      <c r="BA6" t="s">
        <v>11</v>
      </c>
      <c r="BB6" t="s">
        <v>12</v>
      </c>
      <c r="BC6" t="s">
        <v>13</v>
      </c>
      <c r="BD6" t="s">
        <v>14</v>
      </c>
      <c r="BE6" t="s">
        <v>29</v>
      </c>
      <c r="BN6" t="s">
        <v>58</v>
      </c>
      <c r="BO6" t="s">
        <v>59</v>
      </c>
      <c r="BP6" t="s">
        <v>60</v>
      </c>
      <c r="BQ6" t="s">
        <v>61</v>
      </c>
      <c r="BR6" t="s">
        <v>62</v>
      </c>
      <c r="BS6" t="s">
        <v>63</v>
      </c>
      <c r="BT6" t="s">
        <v>64</v>
      </c>
      <c r="BU6" t="s">
        <v>65</v>
      </c>
      <c r="BV6" t="s">
        <v>66</v>
      </c>
      <c r="BW6" t="s">
        <v>67</v>
      </c>
      <c r="BX6" t="s">
        <v>68</v>
      </c>
      <c r="BY6" t="s">
        <v>69</v>
      </c>
      <c r="BZ6" t="s">
        <v>70</v>
      </c>
      <c r="CA6" t="s">
        <v>71</v>
      </c>
      <c r="CB6" t="s">
        <v>72</v>
      </c>
      <c r="CC6" t="s">
        <v>73</v>
      </c>
      <c r="CD6" t="s">
        <v>74</v>
      </c>
      <c r="CE6" t="s">
        <v>75</v>
      </c>
      <c r="CF6" t="s">
        <v>76</v>
      </c>
      <c r="CG6" t="s">
        <v>77</v>
      </c>
      <c r="CH6" t="s">
        <v>78</v>
      </c>
      <c r="CI6" t="s">
        <v>79</v>
      </c>
      <c r="CJ6" t="s">
        <v>80</v>
      </c>
      <c r="CK6" t="s">
        <v>81</v>
      </c>
      <c r="CL6" t="s">
        <v>82</v>
      </c>
      <c r="CM6" t="s">
        <v>83</v>
      </c>
      <c r="CN6" t="s">
        <v>84</v>
      </c>
      <c r="CO6" t="s">
        <v>85</v>
      </c>
      <c r="CP6" t="s">
        <v>86</v>
      </c>
      <c r="CQ6" t="s">
        <v>87</v>
      </c>
      <c r="CR6" t="s">
        <v>88</v>
      </c>
      <c r="CS6" t="s">
        <v>89</v>
      </c>
      <c r="CT6" t="s">
        <v>90</v>
      </c>
      <c r="CU6" t="s">
        <v>91</v>
      </c>
      <c r="CV6" t="s">
        <v>92</v>
      </c>
      <c r="CW6" t="s">
        <v>93</v>
      </c>
      <c r="CX6" t="s">
        <v>94</v>
      </c>
      <c r="CY6" t="s">
        <v>22</v>
      </c>
      <c r="CZ6" t="s">
        <v>23</v>
      </c>
      <c r="DA6" t="s">
        <v>24</v>
      </c>
      <c r="DB6" t="s">
        <v>25</v>
      </c>
      <c r="DC6" t="s">
        <v>26</v>
      </c>
      <c r="DD6" t="s">
        <v>27</v>
      </c>
      <c r="DE6" t="s">
        <v>28</v>
      </c>
      <c r="DF6" t="s">
        <v>11</v>
      </c>
      <c r="DG6" t="s">
        <v>12</v>
      </c>
      <c r="DH6" t="s">
        <v>13</v>
      </c>
      <c r="DI6" t="s">
        <v>14</v>
      </c>
      <c r="DJ6" t="s">
        <v>29</v>
      </c>
    </row>
    <row r="7" spans="8:123" ht="12">
      <c r="H7" t="s">
        <v>17</v>
      </c>
      <c r="I7">
        <v>1</v>
      </c>
      <c r="J7">
        <v>2</v>
      </c>
      <c r="K7">
        <v>3</v>
      </c>
      <c r="L7">
        <v>4</v>
      </c>
      <c r="M7">
        <v>5</v>
      </c>
      <c r="N7">
        <v>6</v>
      </c>
      <c r="O7">
        <v>7</v>
      </c>
      <c r="P7">
        <v>8</v>
      </c>
      <c r="Q7">
        <v>9</v>
      </c>
      <c r="R7">
        <v>10</v>
      </c>
      <c r="S7">
        <v>11</v>
      </c>
      <c r="T7">
        <v>12</v>
      </c>
      <c r="U7">
        <v>13</v>
      </c>
      <c r="V7">
        <v>14</v>
      </c>
      <c r="W7">
        <v>15</v>
      </c>
      <c r="X7">
        <v>16</v>
      </c>
      <c r="Y7">
        <v>17</v>
      </c>
      <c r="Z7">
        <v>18</v>
      </c>
      <c r="AA7">
        <v>19</v>
      </c>
      <c r="AB7">
        <v>20</v>
      </c>
      <c r="AC7">
        <v>21</v>
      </c>
      <c r="AD7">
        <v>22</v>
      </c>
      <c r="AE7">
        <v>23</v>
      </c>
      <c r="AF7">
        <v>24</v>
      </c>
      <c r="AG7">
        <v>25</v>
      </c>
      <c r="AH7">
        <v>26</v>
      </c>
      <c r="AI7">
        <v>27</v>
      </c>
      <c r="AJ7">
        <v>28</v>
      </c>
      <c r="AK7">
        <v>29</v>
      </c>
      <c r="AL7">
        <v>30</v>
      </c>
      <c r="AM7">
        <v>31</v>
      </c>
      <c r="AN7">
        <v>32</v>
      </c>
      <c r="AO7">
        <v>33</v>
      </c>
      <c r="AP7">
        <v>34</v>
      </c>
      <c r="AQ7">
        <v>35</v>
      </c>
      <c r="AR7">
        <v>36</v>
      </c>
      <c r="AS7">
        <v>37</v>
      </c>
      <c r="AT7">
        <v>38</v>
      </c>
      <c r="AU7">
        <v>39</v>
      </c>
      <c r="AV7">
        <v>40</v>
      </c>
      <c r="AW7">
        <v>41</v>
      </c>
      <c r="AX7">
        <v>42</v>
      </c>
      <c r="AY7">
        <v>43</v>
      </c>
      <c r="AZ7">
        <v>44</v>
      </c>
      <c r="BA7">
        <v>45</v>
      </c>
      <c r="BB7">
        <v>46</v>
      </c>
      <c r="BC7">
        <v>47</v>
      </c>
      <c r="BD7">
        <v>48</v>
      </c>
      <c r="BE7">
        <v>49</v>
      </c>
      <c r="BN7">
        <v>1</v>
      </c>
      <c r="BO7">
        <v>2</v>
      </c>
      <c r="BP7">
        <v>3</v>
      </c>
      <c r="BQ7">
        <v>4</v>
      </c>
      <c r="BR7">
        <v>5</v>
      </c>
      <c r="BS7">
        <v>6</v>
      </c>
      <c r="BT7">
        <v>7</v>
      </c>
      <c r="BU7">
        <v>8</v>
      </c>
      <c r="BV7">
        <v>9</v>
      </c>
      <c r="BW7">
        <v>10</v>
      </c>
      <c r="BX7">
        <v>11</v>
      </c>
      <c r="BY7">
        <v>12</v>
      </c>
      <c r="BZ7">
        <v>13</v>
      </c>
      <c r="CA7">
        <v>14</v>
      </c>
      <c r="CB7">
        <v>15</v>
      </c>
      <c r="CC7">
        <v>16</v>
      </c>
      <c r="CD7">
        <v>17</v>
      </c>
      <c r="CE7">
        <v>18</v>
      </c>
      <c r="CF7">
        <v>19</v>
      </c>
      <c r="CG7">
        <v>20</v>
      </c>
      <c r="CH7">
        <v>21</v>
      </c>
      <c r="CI7">
        <v>22</v>
      </c>
      <c r="CJ7">
        <v>23</v>
      </c>
      <c r="CK7">
        <v>24</v>
      </c>
      <c r="CL7">
        <v>25</v>
      </c>
      <c r="CM7">
        <v>26</v>
      </c>
      <c r="CN7">
        <v>27</v>
      </c>
      <c r="CO7">
        <v>28</v>
      </c>
      <c r="CP7">
        <v>29</v>
      </c>
      <c r="CQ7">
        <v>30</v>
      </c>
      <c r="CR7">
        <v>31</v>
      </c>
      <c r="CS7">
        <v>32</v>
      </c>
      <c r="CT7">
        <v>33</v>
      </c>
      <c r="CU7">
        <v>34</v>
      </c>
      <c r="CV7">
        <v>35</v>
      </c>
      <c r="CW7">
        <v>36</v>
      </c>
      <c r="CX7">
        <v>37</v>
      </c>
      <c r="CY7">
        <v>38</v>
      </c>
      <c r="CZ7">
        <v>39</v>
      </c>
      <c r="DA7">
        <v>40</v>
      </c>
      <c r="DB7">
        <v>41</v>
      </c>
      <c r="DC7">
        <v>42</v>
      </c>
      <c r="DD7">
        <v>43</v>
      </c>
      <c r="DE7">
        <v>44</v>
      </c>
      <c r="DF7">
        <v>45</v>
      </c>
      <c r="DG7">
        <v>46</v>
      </c>
      <c r="DH7">
        <v>47</v>
      </c>
      <c r="DI7">
        <v>48</v>
      </c>
      <c r="DJ7">
        <v>49</v>
      </c>
      <c r="DK7" s="9"/>
      <c r="DL7" s="9" t="s">
        <v>100</v>
      </c>
      <c r="DM7" s="9"/>
      <c r="DN7" s="9" t="s">
        <v>101</v>
      </c>
      <c r="DO7" s="9"/>
      <c r="DP7" s="9"/>
      <c r="DQ7" s="9"/>
      <c r="DR7" s="9"/>
      <c r="DS7" s="9"/>
    </row>
    <row r="8" spans="61:123" ht="12">
      <c r="BI8" t="s">
        <v>42</v>
      </c>
      <c r="BM8" t="s">
        <v>103</v>
      </c>
      <c r="BN8">
        <v>62200</v>
      </c>
      <c r="BO8">
        <v>64200</v>
      </c>
      <c r="BP8">
        <v>77100</v>
      </c>
      <c r="BQ8">
        <v>115800</v>
      </c>
      <c r="BR8">
        <v>79000</v>
      </c>
      <c r="BS8">
        <v>133800</v>
      </c>
      <c r="BT8">
        <v>123900</v>
      </c>
      <c r="BU8">
        <v>88700</v>
      </c>
      <c r="BV8">
        <v>72400</v>
      </c>
      <c r="BW8">
        <v>71200</v>
      </c>
      <c r="BX8">
        <v>49500</v>
      </c>
      <c r="BY8">
        <v>67700</v>
      </c>
      <c r="BZ8">
        <v>59200</v>
      </c>
      <c r="CA8">
        <v>60800</v>
      </c>
      <c r="CB8">
        <v>48800</v>
      </c>
      <c r="CC8">
        <v>61500</v>
      </c>
      <c r="CD8">
        <v>67900</v>
      </c>
      <c r="CE8">
        <v>161400</v>
      </c>
      <c r="CF8">
        <v>138500</v>
      </c>
      <c r="CG8">
        <v>79500</v>
      </c>
      <c r="CH8">
        <v>48400</v>
      </c>
      <c r="CI8">
        <v>70900</v>
      </c>
      <c r="CJ8">
        <v>61500</v>
      </c>
      <c r="CK8">
        <v>54600</v>
      </c>
      <c r="CL8">
        <v>63200</v>
      </c>
      <c r="CM8">
        <v>96600</v>
      </c>
      <c r="CN8">
        <v>67900</v>
      </c>
      <c r="CO8">
        <v>61700</v>
      </c>
      <c r="CP8">
        <v>112400</v>
      </c>
      <c r="CQ8">
        <v>71300</v>
      </c>
      <c r="CR8">
        <v>99000</v>
      </c>
      <c r="CS8">
        <v>99300</v>
      </c>
      <c r="CT8">
        <v>101800</v>
      </c>
      <c r="CU8">
        <v>66000</v>
      </c>
      <c r="CV8">
        <v>54900</v>
      </c>
      <c r="CW8">
        <v>60300</v>
      </c>
      <c r="CX8">
        <v>38400</v>
      </c>
      <c r="CY8">
        <v>113000</v>
      </c>
      <c r="CZ8">
        <v>72600</v>
      </c>
      <c r="DA8">
        <v>59500</v>
      </c>
      <c r="DB8">
        <v>74400</v>
      </c>
      <c r="DC8">
        <v>72600</v>
      </c>
      <c r="DD8">
        <v>67200</v>
      </c>
      <c r="DE8">
        <v>66600</v>
      </c>
      <c r="DF8">
        <v>94100</v>
      </c>
      <c r="DG8">
        <v>77800</v>
      </c>
      <c r="DH8">
        <v>75200</v>
      </c>
      <c r="DI8">
        <v>66100</v>
      </c>
      <c r="DJ8">
        <v>68700</v>
      </c>
      <c r="DK8" s="9"/>
      <c r="DL8" s="9" t="s">
        <v>104</v>
      </c>
      <c r="DM8" s="9" t="s">
        <v>105</v>
      </c>
      <c r="DN8" s="9" t="s">
        <v>106</v>
      </c>
      <c r="DO8" s="9" t="s">
        <v>107</v>
      </c>
      <c r="DP8" s="9" t="s">
        <v>108</v>
      </c>
      <c r="DQ8" s="9" t="s">
        <v>107</v>
      </c>
      <c r="DR8" s="9" t="s">
        <v>108</v>
      </c>
      <c r="DS8" s="9" t="s">
        <v>109</v>
      </c>
    </row>
    <row r="9" spans="9:123" ht="12">
      <c r="I9">
        <v>487.16</v>
      </c>
      <c r="J9">
        <v>485.26</v>
      </c>
      <c r="K9">
        <v>481.46</v>
      </c>
      <c r="L9">
        <v>515.66</v>
      </c>
      <c r="M9">
        <v>329.46</v>
      </c>
      <c r="N9">
        <v>516.42</v>
      </c>
      <c r="O9">
        <v>532.76</v>
      </c>
      <c r="P9">
        <v>514.52</v>
      </c>
      <c r="Q9">
        <v>400</v>
      </c>
      <c r="R9">
        <v>548.72</v>
      </c>
      <c r="S9">
        <v>548.72</v>
      </c>
      <c r="T9">
        <v>548.72</v>
      </c>
      <c r="U9">
        <v>548.72</v>
      </c>
      <c r="V9">
        <v>582.92</v>
      </c>
      <c r="W9">
        <v>618.26</v>
      </c>
      <c r="X9">
        <v>620.16</v>
      </c>
      <c r="Y9">
        <v>601.92</v>
      </c>
      <c r="Z9">
        <v>558.22</v>
      </c>
      <c r="AA9">
        <v>538.46</v>
      </c>
      <c r="AB9">
        <v>522.12</v>
      </c>
      <c r="AC9">
        <v>596.22</v>
      </c>
      <c r="AD9">
        <v>610.66</v>
      </c>
      <c r="AE9">
        <v>324.52</v>
      </c>
      <c r="AF9">
        <v>656.26</v>
      </c>
      <c r="AG9">
        <v>399.76</v>
      </c>
      <c r="AH9">
        <v>622.06</v>
      </c>
      <c r="AI9">
        <v>430.92</v>
      </c>
      <c r="AJ9">
        <v>601.16</v>
      </c>
      <c r="AK9">
        <v>523.26</v>
      </c>
      <c r="AL9">
        <v>560</v>
      </c>
      <c r="AM9">
        <v>634.22</v>
      </c>
      <c r="AN9">
        <v>632.32</v>
      </c>
      <c r="AO9">
        <v>685.52</v>
      </c>
      <c r="AP9">
        <v>731.12</v>
      </c>
      <c r="AQ9">
        <v>679.82</v>
      </c>
      <c r="AR9">
        <v>677.92</v>
      </c>
      <c r="AS9">
        <v>651.32</v>
      </c>
      <c r="AT9">
        <v>646.76</v>
      </c>
      <c r="AU9">
        <v>759.62</v>
      </c>
      <c r="AV9">
        <v>807.12</v>
      </c>
      <c r="AW9">
        <v>838.66</v>
      </c>
      <c r="AX9">
        <v>764.56</v>
      </c>
      <c r="AY9">
        <v>714.02</v>
      </c>
      <c r="AZ9">
        <v>546.82</v>
      </c>
      <c r="BA9">
        <v>288.42</v>
      </c>
      <c r="BB9">
        <v>531.62</v>
      </c>
      <c r="BC9">
        <v>654.36</v>
      </c>
      <c r="BD9">
        <v>537.32</v>
      </c>
      <c r="BE9">
        <v>574.56</v>
      </c>
      <c r="BI9" t="s">
        <v>110</v>
      </c>
      <c r="DK9" s="9" t="s">
        <v>111</v>
      </c>
      <c r="DL9" s="9" t="s">
        <v>112</v>
      </c>
      <c r="DM9" s="9" t="s">
        <v>113</v>
      </c>
      <c r="DN9" s="9" t="s">
        <v>100</v>
      </c>
      <c r="DO9" s="9" t="s">
        <v>114</v>
      </c>
      <c r="DP9" s="9" t="s">
        <v>114</v>
      </c>
      <c r="DQ9" s="9" t="s">
        <v>114</v>
      </c>
      <c r="DR9" s="9" t="s">
        <v>114</v>
      </c>
      <c r="DS9" s="9" t="s">
        <v>115</v>
      </c>
    </row>
    <row r="10" spans="1:123" ht="12.75" thickBot="1">
      <c r="A10" t="s">
        <v>18</v>
      </c>
      <c r="B10" t="s">
        <v>15</v>
      </c>
      <c r="D10" t="s">
        <v>20</v>
      </c>
      <c r="E10" t="s">
        <v>21</v>
      </c>
      <c r="F10" t="s">
        <v>16</v>
      </c>
      <c r="H10" t="s">
        <v>103</v>
      </c>
      <c r="I10">
        <v>472.72</v>
      </c>
      <c r="J10">
        <v>438.52</v>
      </c>
      <c r="K10">
        <v>370</v>
      </c>
      <c r="L10">
        <v>476.52</v>
      </c>
      <c r="M10">
        <v>234.46</v>
      </c>
      <c r="N10">
        <v>515.66</v>
      </c>
      <c r="O10">
        <v>525.16</v>
      </c>
      <c r="P10">
        <v>413.06</v>
      </c>
      <c r="Q10">
        <v>300</v>
      </c>
      <c r="R10">
        <v>451.82</v>
      </c>
      <c r="S10">
        <v>473.86</v>
      </c>
      <c r="T10">
        <v>434.72</v>
      </c>
      <c r="U10">
        <v>413.06</v>
      </c>
      <c r="V10">
        <v>468.16</v>
      </c>
      <c r="W10">
        <v>429.02</v>
      </c>
      <c r="X10">
        <v>447.26</v>
      </c>
      <c r="Y10">
        <v>491.72</v>
      </c>
      <c r="Z10">
        <v>556.32</v>
      </c>
      <c r="AA10">
        <v>625.86</v>
      </c>
      <c r="AB10">
        <v>713.26</v>
      </c>
      <c r="AC10">
        <v>599.26</v>
      </c>
      <c r="AD10">
        <v>779.76</v>
      </c>
      <c r="AE10">
        <v>616.36</v>
      </c>
      <c r="AF10">
        <v>558.22</v>
      </c>
      <c r="AG10">
        <v>458.66</v>
      </c>
      <c r="AH10">
        <v>394.06</v>
      </c>
      <c r="AI10">
        <v>603.06</v>
      </c>
      <c r="AJ10">
        <v>333.26</v>
      </c>
      <c r="AK10">
        <v>345</v>
      </c>
      <c r="AL10">
        <v>330</v>
      </c>
      <c r="AM10">
        <v>346.56</v>
      </c>
      <c r="AN10">
        <v>297.16</v>
      </c>
      <c r="AO10">
        <v>270.56</v>
      </c>
      <c r="AP10">
        <v>266.76</v>
      </c>
      <c r="AQ10">
        <v>330.22</v>
      </c>
      <c r="AR10">
        <v>389.12</v>
      </c>
      <c r="AS10">
        <v>424.46</v>
      </c>
      <c r="AT10">
        <v>468.92</v>
      </c>
      <c r="AU10">
        <v>549.86</v>
      </c>
      <c r="AV10">
        <v>480.32</v>
      </c>
      <c r="AW10">
        <v>369.36</v>
      </c>
      <c r="AX10">
        <v>361.76</v>
      </c>
      <c r="AY10">
        <v>430.92</v>
      </c>
      <c r="AZ10">
        <v>205.96</v>
      </c>
      <c r="BA10">
        <v>202.16</v>
      </c>
      <c r="BB10">
        <v>746.32</v>
      </c>
      <c r="BC10">
        <v>429.02</v>
      </c>
      <c r="BD10">
        <v>454.86</v>
      </c>
      <c r="BE10">
        <v>645.62</v>
      </c>
      <c r="BI10" t="s">
        <v>117</v>
      </c>
      <c r="BJ10" t="s">
        <v>55</v>
      </c>
      <c r="BK10" t="s">
        <v>56</v>
      </c>
      <c r="BL10" t="s">
        <v>15</v>
      </c>
      <c r="BN10" s="1">
        <f aca="true" t="shared" si="0" ref="BN10:CS10">IF(ISNA(MATCH(BN7,$D66:$D115,0)),100,1)</f>
        <v>100</v>
      </c>
      <c r="BO10" s="1">
        <f t="shared" si="0"/>
        <v>100</v>
      </c>
      <c r="BP10" s="1">
        <f t="shared" si="0"/>
        <v>100</v>
      </c>
      <c r="BQ10" s="1">
        <f t="shared" si="0"/>
        <v>100</v>
      </c>
      <c r="BR10" s="1">
        <f t="shared" si="0"/>
        <v>100</v>
      </c>
      <c r="BS10" s="1">
        <f t="shared" si="0"/>
        <v>100</v>
      </c>
      <c r="BT10" s="1">
        <f t="shared" si="0"/>
        <v>100</v>
      </c>
      <c r="BU10" s="1">
        <f t="shared" si="0"/>
        <v>100</v>
      </c>
      <c r="BV10" s="1">
        <f t="shared" si="0"/>
        <v>100</v>
      </c>
      <c r="BW10" s="1">
        <f t="shared" si="0"/>
        <v>100</v>
      </c>
      <c r="BX10" s="1">
        <f t="shared" si="0"/>
        <v>100</v>
      </c>
      <c r="BY10" s="1">
        <f t="shared" si="0"/>
        <v>100</v>
      </c>
      <c r="BZ10" s="1">
        <f t="shared" si="0"/>
        <v>100</v>
      </c>
      <c r="CA10" s="1">
        <f t="shared" si="0"/>
        <v>100</v>
      </c>
      <c r="CB10" s="1">
        <f t="shared" si="0"/>
        <v>100</v>
      </c>
      <c r="CC10" s="1">
        <f t="shared" si="0"/>
        <v>100</v>
      </c>
      <c r="CD10" s="1">
        <f t="shared" si="0"/>
        <v>100</v>
      </c>
      <c r="CE10" s="1">
        <f t="shared" si="0"/>
        <v>100</v>
      </c>
      <c r="CF10" s="1">
        <f t="shared" si="0"/>
        <v>100</v>
      </c>
      <c r="CG10" s="1">
        <f t="shared" si="0"/>
        <v>100</v>
      </c>
      <c r="CH10" s="1">
        <f t="shared" si="0"/>
        <v>100</v>
      </c>
      <c r="CI10" s="1">
        <f t="shared" si="0"/>
        <v>100</v>
      </c>
      <c r="CJ10" s="1">
        <f t="shared" si="0"/>
        <v>100</v>
      </c>
      <c r="CK10" s="1">
        <f t="shared" si="0"/>
        <v>100</v>
      </c>
      <c r="CL10" s="1">
        <f t="shared" si="0"/>
        <v>100</v>
      </c>
      <c r="CM10" s="1">
        <f t="shared" si="0"/>
        <v>100</v>
      </c>
      <c r="CN10" s="1">
        <f t="shared" si="0"/>
        <v>100</v>
      </c>
      <c r="CO10" s="1">
        <f t="shared" si="0"/>
        <v>100</v>
      </c>
      <c r="CP10" s="1">
        <f t="shared" si="0"/>
        <v>100</v>
      </c>
      <c r="CQ10" s="1">
        <f t="shared" si="0"/>
        <v>100</v>
      </c>
      <c r="CR10" s="1">
        <f t="shared" si="0"/>
        <v>100</v>
      </c>
      <c r="CS10" s="1">
        <f t="shared" si="0"/>
        <v>100</v>
      </c>
      <c r="CT10" s="1">
        <f aca="true" t="shared" si="1" ref="CT10:DJ10">IF(ISNA(MATCH(CT7,$D66:$D115,0)),100,1)</f>
        <v>100</v>
      </c>
      <c r="CU10" s="1">
        <f t="shared" si="1"/>
        <v>100</v>
      </c>
      <c r="CV10" s="1">
        <f t="shared" si="1"/>
        <v>100</v>
      </c>
      <c r="CW10" s="1">
        <f t="shared" si="1"/>
        <v>100</v>
      </c>
      <c r="CX10" s="1">
        <f t="shared" si="1"/>
        <v>100</v>
      </c>
      <c r="CY10" s="1">
        <f t="shared" si="1"/>
        <v>100</v>
      </c>
      <c r="CZ10" s="1">
        <f t="shared" si="1"/>
        <v>100</v>
      </c>
      <c r="DA10" s="1">
        <f t="shared" si="1"/>
        <v>100</v>
      </c>
      <c r="DB10" s="1">
        <f t="shared" si="1"/>
        <v>100</v>
      </c>
      <c r="DC10" s="1">
        <f t="shared" si="1"/>
        <v>100</v>
      </c>
      <c r="DD10" s="1">
        <f t="shared" si="1"/>
        <v>100</v>
      </c>
      <c r="DE10" s="1">
        <f t="shared" si="1"/>
        <v>100</v>
      </c>
      <c r="DF10" s="1">
        <f t="shared" si="1"/>
        <v>1</v>
      </c>
      <c r="DG10" s="1">
        <f t="shared" si="1"/>
        <v>1</v>
      </c>
      <c r="DH10" s="1">
        <f t="shared" si="1"/>
        <v>1</v>
      </c>
      <c r="DI10" s="1">
        <f t="shared" si="1"/>
        <v>1</v>
      </c>
      <c r="DJ10" s="1">
        <f t="shared" si="1"/>
        <v>100</v>
      </c>
      <c r="DK10" s="9" t="s">
        <v>18</v>
      </c>
      <c r="DL10" s="9" t="s">
        <v>30</v>
      </c>
      <c r="DM10" s="9" t="s">
        <v>100</v>
      </c>
      <c r="DN10" s="9" t="s">
        <v>30</v>
      </c>
      <c r="DO10" s="9" t="s">
        <v>30</v>
      </c>
      <c r="DP10" s="9" t="s">
        <v>30</v>
      </c>
      <c r="DQ10" s="9" t="s">
        <v>30</v>
      </c>
      <c r="DR10" s="9" t="s">
        <v>30</v>
      </c>
      <c r="DS10" s="9" t="s">
        <v>105</v>
      </c>
    </row>
    <row r="11" spans="1:123" ht="12.75" thickBot="1">
      <c r="A11" t="s">
        <v>43</v>
      </c>
      <c r="B11">
        <v>1</v>
      </c>
      <c r="D11">
        <v>487.16</v>
      </c>
      <c r="E11">
        <v>472.72</v>
      </c>
      <c r="F11">
        <v>0.030497167547552783</v>
      </c>
      <c r="I11">
        <f aca="true" t="shared" si="2" ref="I11:I42">SQRT(($D11-I$9)^2+($E11-I$10)^2)</f>
        <v>0</v>
      </c>
      <c r="J11">
        <f aca="true" t="shared" si="3" ref="J11:BE16">SQRT(($D11-J$9)^2+($E11-J$10)^2)</f>
        <v>34.252737116907944</v>
      </c>
      <c r="K11">
        <f t="shared" si="3"/>
        <v>102.87802680844926</v>
      </c>
      <c r="L11">
        <f t="shared" si="3"/>
        <v>28.752217305800894</v>
      </c>
      <c r="M11">
        <f t="shared" si="3"/>
        <v>285.7220985503222</v>
      </c>
      <c r="N11">
        <f t="shared" si="3"/>
        <v>51.961439548957756</v>
      </c>
      <c r="O11">
        <f t="shared" si="3"/>
        <v>69.49326298282439</v>
      </c>
      <c r="P11">
        <f t="shared" si="3"/>
        <v>65.63448179120485</v>
      </c>
      <c r="Q11">
        <f t="shared" si="3"/>
        <v>193.46592464824397</v>
      </c>
      <c r="R11">
        <f t="shared" si="3"/>
        <v>65.01110366698909</v>
      </c>
      <c r="S11">
        <f t="shared" si="3"/>
        <v>61.57055465074194</v>
      </c>
      <c r="T11">
        <f t="shared" si="3"/>
        <v>72.34385668458657</v>
      </c>
      <c r="U11">
        <f t="shared" si="3"/>
        <v>85.72601238830605</v>
      </c>
      <c r="V11">
        <f t="shared" si="3"/>
        <v>95.86850994982653</v>
      </c>
      <c r="W11">
        <f t="shared" si="3"/>
        <v>138.19153374935814</v>
      </c>
      <c r="X11">
        <f t="shared" si="3"/>
        <v>135.4149607687422</v>
      </c>
      <c r="Y11">
        <f t="shared" si="3"/>
        <v>116.32221455938665</v>
      </c>
      <c r="Z11">
        <f t="shared" si="3"/>
        <v>109.72002369667992</v>
      </c>
      <c r="AA11">
        <f t="shared" si="3"/>
        <v>161.50402347929293</v>
      </c>
      <c r="AB11">
        <f t="shared" si="3"/>
        <v>243.06726065021587</v>
      </c>
      <c r="AC11">
        <f t="shared" si="3"/>
        <v>167.05225290309613</v>
      </c>
      <c r="AD11">
        <f t="shared" si="3"/>
        <v>330.9468410485284</v>
      </c>
      <c r="AE11">
        <f t="shared" si="3"/>
        <v>216.9889840521864</v>
      </c>
      <c r="AF11">
        <f t="shared" si="3"/>
        <v>189.48630557378013</v>
      </c>
      <c r="AG11">
        <f t="shared" si="3"/>
        <v>88.52368948479274</v>
      </c>
      <c r="AH11">
        <f t="shared" si="3"/>
        <v>156.15827099452653</v>
      </c>
      <c r="AI11">
        <f t="shared" si="3"/>
        <v>141.95581425218194</v>
      </c>
      <c r="AJ11">
        <f t="shared" si="3"/>
        <v>180.1252108950882</v>
      </c>
      <c r="AK11">
        <f t="shared" si="3"/>
        <v>132.72380494847187</v>
      </c>
      <c r="AL11">
        <f t="shared" si="3"/>
        <v>160.233155120905</v>
      </c>
      <c r="AM11">
        <f t="shared" si="3"/>
        <v>193.76013315437208</v>
      </c>
      <c r="AN11">
        <f t="shared" si="3"/>
        <v>227.79977875318494</v>
      </c>
      <c r="AO11">
        <f t="shared" si="3"/>
        <v>283.22315442067935</v>
      </c>
      <c r="AP11">
        <f t="shared" si="3"/>
        <v>319.27418185628477</v>
      </c>
      <c r="AQ11">
        <f t="shared" si="3"/>
        <v>239.63331487921292</v>
      </c>
      <c r="AR11">
        <f t="shared" si="3"/>
        <v>208.2746686469576</v>
      </c>
      <c r="AS11">
        <f t="shared" si="3"/>
        <v>171.10678887758957</v>
      </c>
      <c r="AT11">
        <f t="shared" si="3"/>
        <v>159.64523168576</v>
      </c>
      <c r="AU11">
        <f t="shared" si="3"/>
        <v>283.1696156016743</v>
      </c>
      <c r="AV11">
        <f t="shared" si="3"/>
        <v>320.05024855481673</v>
      </c>
      <c r="AW11">
        <f t="shared" si="3"/>
        <v>366.38168567765496</v>
      </c>
      <c r="AX11">
        <f t="shared" si="3"/>
        <v>298.7689434998222</v>
      </c>
      <c r="AY11">
        <f t="shared" si="3"/>
        <v>230.67878012509078</v>
      </c>
      <c r="AZ11">
        <f t="shared" si="3"/>
        <v>273.3499829888416</v>
      </c>
      <c r="BA11">
        <f t="shared" si="3"/>
        <v>335.70865523545865</v>
      </c>
      <c r="BB11">
        <f t="shared" si="3"/>
        <v>277.18883743758516</v>
      </c>
      <c r="BC11">
        <f t="shared" si="3"/>
        <v>172.81646333610695</v>
      </c>
      <c r="BD11">
        <f t="shared" si="3"/>
        <v>53.2447668790089</v>
      </c>
      <c r="BE11">
        <f t="shared" si="3"/>
        <v>193.7347929516017</v>
      </c>
      <c r="BF11" t="str">
        <f>A11</f>
        <v>Clinton &amp; Meadow</v>
      </c>
      <c r="BI11">
        <v>1</v>
      </c>
      <c r="BJ11">
        <f>D11</f>
        <v>487.16</v>
      </c>
      <c r="BK11">
        <f>E11</f>
        <v>472.72</v>
      </c>
      <c r="BL11">
        <v>1</v>
      </c>
      <c r="BN11">
        <f aca="true" t="shared" si="4" ref="BN11:BN27">IF(BN$10=100,100000,I11)</f>
        <v>100000</v>
      </c>
      <c r="BO11">
        <f aca="true" t="shared" si="5" ref="BO11:CD26">IF(BO$10=100,100000,J11)</f>
        <v>100000</v>
      </c>
      <c r="BP11">
        <f t="shared" si="5"/>
        <v>100000</v>
      </c>
      <c r="BQ11">
        <f t="shared" si="5"/>
        <v>100000</v>
      </c>
      <c r="BR11">
        <f t="shared" si="5"/>
        <v>100000</v>
      </c>
      <c r="BS11">
        <f t="shared" si="5"/>
        <v>100000</v>
      </c>
      <c r="BT11">
        <f t="shared" si="5"/>
        <v>100000</v>
      </c>
      <c r="BU11">
        <f t="shared" si="5"/>
        <v>100000</v>
      </c>
      <c r="BV11">
        <f t="shared" si="5"/>
        <v>100000</v>
      </c>
      <c r="BW11">
        <f t="shared" si="5"/>
        <v>100000</v>
      </c>
      <c r="BX11">
        <f t="shared" si="5"/>
        <v>100000</v>
      </c>
      <c r="BY11">
        <f t="shared" si="5"/>
        <v>100000</v>
      </c>
      <c r="BZ11">
        <f t="shared" si="5"/>
        <v>100000</v>
      </c>
      <c r="CA11">
        <f t="shared" si="5"/>
        <v>100000</v>
      </c>
      <c r="CB11">
        <f t="shared" si="5"/>
        <v>100000</v>
      </c>
      <c r="CC11">
        <f t="shared" si="5"/>
        <v>100000</v>
      </c>
      <c r="CD11">
        <f t="shared" si="5"/>
        <v>100000</v>
      </c>
      <c r="CE11">
        <f aca="true" t="shared" si="6" ref="CE11:CT26">IF(CE$10=100,100000,Z11)</f>
        <v>100000</v>
      </c>
      <c r="CF11">
        <f t="shared" si="6"/>
        <v>100000</v>
      </c>
      <c r="CG11">
        <f t="shared" si="6"/>
        <v>100000</v>
      </c>
      <c r="CH11">
        <f t="shared" si="6"/>
        <v>100000</v>
      </c>
      <c r="CI11">
        <f t="shared" si="6"/>
        <v>100000</v>
      </c>
      <c r="CJ11">
        <f t="shared" si="6"/>
        <v>100000</v>
      </c>
      <c r="CK11">
        <f t="shared" si="6"/>
        <v>100000</v>
      </c>
      <c r="CL11">
        <f t="shared" si="6"/>
        <v>100000</v>
      </c>
      <c r="CM11">
        <f t="shared" si="6"/>
        <v>100000</v>
      </c>
      <c r="CN11">
        <f t="shared" si="6"/>
        <v>100000</v>
      </c>
      <c r="CO11">
        <f t="shared" si="6"/>
        <v>100000</v>
      </c>
      <c r="CP11">
        <f t="shared" si="6"/>
        <v>100000</v>
      </c>
      <c r="CQ11">
        <f t="shared" si="6"/>
        <v>100000</v>
      </c>
      <c r="CR11">
        <f t="shared" si="6"/>
        <v>100000</v>
      </c>
      <c r="CS11">
        <f t="shared" si="6"/>
        <v>100000</v>
      </c>
      <c r="CT11">
        <f t="shared" si="6"/>
        <v>100000</v>
      </c>
      <c r="CU11">
        <f aca="true" t="shared" si="7" ref="CU11:DJ26">IF(CU$10=100,100000,AP11)</f>
        <v>100000</v>
      </c>
      <c r="CV11">
        <f t="shared" si="7"/>
        <v>100000</v>
      </c>
      <c r="CW11">
        <f t="shared" si="7"/>
        <v>100000</v>
      </c>
      <c r="CX11">
        <f t="shared" si="7"/>
        <v>100000</v>
      </c>
      <c r="CY11">
        <f t="shared" si="7"/>
        <v>100000</v>
      </c>
      <c r="CZ11">
        <f t="shared" si="7"/>
        <v>100000</v>
      </c>
      <c r="DA11">
        <f t="shared" si="7"/>
        <v>100000</v>
      </c>
      <c r="DB11">
        <f t="shared" si="7"/>
        <v>100000</v>
      </c>
      <c r="DC11">
        <f t="shared" si="7"/>
        <v>100000</v>
      </c>
      <c r="DD11">
        <f t="shared" si="7"/>
        <v>100000</v>
      </c>
      <c r="DE11">
        <f t="shared" si="7"/>
        <v>100000</v>
      </c>
      <c r="DF11">
        <f t="shared" si="7"/>
        <v>335.70865523545865</v>
      </c>
      <c r="DG11">
        <f t="shared" si="7"/>
        <v>277.18883743758516</v>
      </c>
      <c r="DH11">
        <f t="shared" si="7"/>
        <v>172.81646333610695</v>
      </c>
      <c r="DI11">
        <f t="shared" si="7"/>
        <v>53.2447668790089</v>
      </c>
      <c r="DJ11">
        <f t="shared" si="7"/>
        <v>100000</v>
      </c>
      <c r="DK11" s="10">
        <f>INDEX(BN$7:DJ$7,1,DN11)</f>
        <v>48</v>
      </c>
      <c r="DL11">
        <f>MIN(BN11:DJ11)</f>
        <v>53.2447668790089</v>
      </c>
      <c r="DM11">
        <f>DL11*F11</f>
        <v>1.6238145765395235</v>
      </c>
      <c r="DN11">
        <f aca="true" t="shared" si="8" ref="DN11:DN27">MATCH(DL11,BN11:DJ11,0)</f>
        <v>48</v>
      </c>
      <c r="DO11" s="3">
        <f>INDEX($BN$4:$DJ$5,1,$DN11)</f>
        <v>537.32</v>
      </c>
      <c r="DP11" s="4">
        <f>INDEX($BN$4:$DJ$5,2,$DN11)</f>
        <v>454.86</v>
      </c>
      <c r="DS11" t="e">
        <f>IF(DL11&lt;=CovDist,F11,0)</f>
        <v>#REF!</v>
      </c>
    </row>
    <row r="12" spans="1:123" ht="12.75" thickBot="1">
      <c r="A12" t="s">
        <v>44</v>
      </c>
      <c r="B12">
        <v>2</v>
      </c>
      <c r="D12">
        <v>485.26</v>
      </c>
      <c r="E12">
        <v>438.52</v>
      </c>
      <c r="F12">
        <v>0.029882537525157963</v>
      </c>
      <c r="I12">
        <f t="shared" si="2"/>
        <v>34.252737116907944</v>
      </c>
      <c r="J12">
        <f aca="true" t="shared" si="9" ref="J12:X12">SQRT(($D12-J$9)^2+($E12-J$10)^2)</f>
        <v>0</v>
      </c>
      <c r="K12">
        <f t="shared" si="9"/>
        <v>68.62528979902379</v>
      </c>
      <c r="L12">
        <f t="shared" si="9"/>
        <v>48.66374420448963</v>
      </c>
      <c r="M12">
        <f t="shared" si="9"/>
        <v>256.73746045328096</v>
      </c>
      <c r="N12">
        <f t="shared" si="9"/>
        <v>83.19570421602306</v>
      </c>
      <c r="O12">
        <f t="shared" si="9"/>
        <v>98.80657670418502</v>
      </c>
      <c r="P12">
        <f t="shared" si="9"/>
        <v>38.78606966424928</v>
      </c>
      <c r="Q12">
        <f t="shared" si="9"/>
        <v>162.6562571805954</v>
      </c>
      <c r="R12">
        <f t="shared" si="9"/>
        <v>64.83873533621707</v>
      </c>
      <c r="S12">
        <f t="shared" si="9"/>
        <v>72.6366794395229</v>
      </c>
      <c r="T12">
        <f t="shared" si="9"/>
        <v>63.57367065067113</v>
      </c>
      <c r="U12">
        <f t="shared" si="9"/>
        <v>68.376773834395</v>
      </c>
      <c r="V12">
        <f t="shared" si="9"/>
        <v>102.05883205288994</v>
      </c>
      <c r="W12">
        <f t="shared" si="9"/>
        <v>133.3388540523729</v>
      </c>
      <c r="X12">
        <f t="shared" si="9"/>
        <v>135.18283027071152</v>
      </c>
      <c r="Y12">
        <f t="shared" si="3"/>
        <v>128.21776631964855</v>
      </c>
      <c r="Z12">
        <f t="shared" si="3"/>
        <v>138.56407037901283</v>
      </c>
      <c r="AA12">
        <f t="shared" si="3"/>
        <v>194.74731217657413</v>
      </c>
      <c r="AB12">
        <f t="shared" si="3"/>
        <v>277.20160028398107</v>
      </c>
      <c r="AC12">
        <f t="shared" si="3"/>
        <v>195.31889104743559</v>
      </c>
      <c r="AD12">
        <f t="shared" si="3"/>
        <v>363.55178118116817</v>
      </c>
      <c r="AE12">
        <f t="shared" si="3"/>
        <v>239.7173610734108</v>
      </c>
      <c r="AF12">
        <f t="shared" si="3"/>
        <v>208.73210102904633</v>
      </c>
      <c r="AG12">
        <f t="shared" si="3"/>
        <v>87.84002276866737</v>
      </c>
      <c r="AH12">
        <f t="shared" si="3"/>
        <v>143.84342737852148</v>
      </c>
      <c r="AI12">
        <f t="shared" si="3"/>
        <v>173.2808333313295</v>
      </c>
      <c r="AJ12">
        <f t="shared" si="3"/>
        <v>156.56461158256673</v>
      </c>
      <c r="AK12">
        <f t="shared" si="3"/>
        <v>100.9454823159511</v>
      </c>
      <c r="AL12">
        <f t="shared" si="3"/>
        <v>131.7674390735435</v>
      </c>
      <c r="AM12">
        <f t="shared" si="3"/>
        <v>175.05919912989435</v>
      </c>
      <c r="AN12">
        <f t="shared" si="3"/>
        <v>203.98356110235943</v>
      </c>
      <c r="AO12">
        <f t="shared" si="3"/>
        <v>261.3706739479393</v>
      </c>
      <c r="AP12">
        <f t="shared" si="3"/>
        <v>299.9143831162487</v>
      </c>
      <c r="AQ12">
        <f t="shared" si="3"/>
        <v>222.6712455617025</v>
      </c>
      <c r="AR12">
        <f t="shared" si="3"/>
        <v>198.89252273527023</v>
      </c>
      <c r="AS12">
        <f t="shared" si="3"/>
        <v>166.6541544636677</v>
      </c>
      <c r="AT12">
        <f t="shared" si="3"/>
        <v>164.33627110288222</v>
      </c>
      <c r="AU12">
        <f t="shared" si="3"/>
        <v>296.09121094689726</v>
      </c>
      <c r="AV12">
        <f t="shared" si="3"/>
        <v>324.5629362696856</v>
      </c>
      <c r="AW12">
        <f t="shared" si="3"/>
        <v>360.1036872902025</v>
      </c>
      <c r="AX12">
        <f t="shared" si="3"/>
        <v>289.6559814676713</v>
      </c>
      <c r="AY12">
        <f t="shared" si="3"/>
        <v>228.88621103072154</v>
      </c>
      <c r="AZ12">
        <f t="shared" si="3"/>
        <v>240.56971380454357</v>
      </c>
      <c r="BA12">
        <f t="shared" si="3"/>
        <v>307.59069426756065</v>
      </c>
      <c r="BB12">
        <f t="shared" si="3"/>
        <v>311.2717295226151</v>
      </c>
      <c r="BC12">
        <f t="shared" si="3"/>
        <v>169.36664370530582</v>
      </c>
      <c r="BD12">
        <f t="shared" si="3"/>
        <v>54.564083424905135</v>
      </c>
      <c r="BE12">
        <f t="shared" si="3"/>
        <v>225.5324810310036</v>
      </c>
      <c r="BF12" t="str">
        <f aca="true" t="shared" si="10" ref="BF12:BF59">A12</f>
        <v>Seneca &amp; Meadow</v>
      </c>
      <c r="BI12">
        <v>2</v>
      </c>
      <c r="BJ12">
        <f aca="true" t="shared" si="11" ref="BJ12:BJ59">D12</f>
        <v>485.26</v>
      </c>
      <c r="BK12">
        <f aca="true" t="shared" si="12" ref="BK12:BK59">E12</f>
        <v>438.52</v>
      </c>
      <c r="BL12">
        <v>2</v>
      </c>
      <c r="BN12">
        <f t="shared" si="4"/>
        <v>100000</v>
      </c>
      <c r="BO12">
        <f t="shared" si="5"/>
        <v>100000</v>
      </c>
      <c r="BP12">
        <f t="shared" si="5"/>
        <v>100000</v>
      </c>
      <c r="BQ12">
        <f t="shared" si="5"/>
        <v>100000</v>
      </c>
      <c r="BR12">
        <f t="shared" si="5"/>
        <v>100000</v>
      </c>
      <c r="BS12">
        <f t="shared" si="5"/>
        <v>100000</v>
      </c>
      <c r="BT12">
        <f t="shared" si="5"/>
        <v>100000</v>
      </c>
      <c r="BU12">
        <f t="shared" si="5"/>
        <v>100000</v>
      </c>
      <c r="BV12">
        <f t="shared" si="5"/>
        <v>100000</v>
      </c>
      <c r="BW12">
        <f t="shared" si="5"/>
        <v>100000</v>
      </c>
      <c r="BX12">
        <f t="shared" si="5"/>
        <v>100000</v>
      </c>
      <c r="BY12">
        <f t="shared" si="5"/>
        <v>100000</v>
      </c>
      <c r="BZ12">
        <f t="shared" si="5"/>
        <v>100000</v>
      </c>
      <c r="CA12">
        <f t="shared" si="5"/>
        <v>100000</v>
      </c>
      <c r="CB12">
        <f t="shared" si="5"/>
        <v>100000</v>
      </c>
      <c r="CC12">
        <f t="shared" si="5"/>
        <v>100000</v>
      </c>
      <c r="CD12">
        <f t="shared" si="5"/>
        <v>100000</v>
      </c>
      <c r="CE12">
        <f t="shared" si="6"/>
        <v>100000</v>
      </c>
      <c r="CF12">
        <f t="shared" si="6"/>
        <v>100000</v>
      </c>
      <c r="CG12">
        <f t="shared" si="6"/>
        <v>100000</v>
      </c>
      <c r="CH12">
        <f t="shared" si="6"/>
        <v>100000</v>
      </c>
      <c r="CI12">
        <f t="shared" si="6"/>
        <v>100000</v>
      </c>
      <c r="CJ12">
        <f t="shared" si="6"/>
        <v>100000</v>
      </c>
      <c r="CK12">
        <f t="shared" si="6"/>
        <v>100000</v>
      </c>
      <c r="CL12">
        <f t="shared" si="6"/>
        <v>100000</v>
      </c>
      <c r="CM12">
        <f t="shared" si="6"/>
        <v>100000</v>
      </c>
      <c r="CN12">
        <f t="shared" si="6"/>
        <v>100000</v>
      </c>
      <c r="CO12">
        <f t="shared" si="6"/>
        <v>100000</v>
      </c>
      <c r="CP12">
        <f t="shared" si="6"/>
        <v>100000</v>
      </c>
      <c r="CQ12">
        <f t="shared" si="6"/>
        <v>100000</v>
      </c>
      <c r="CR12">
        <f t="shared" si="6"/>
        <v>100000</v>
      </c>
      <c r="CS12">
        <f t="shared" si="6"/>
        <v>100000</v>
      </c>
      <c r="CT12">
        <f t="shared" si="6"/>
        <v>100000</v>
      </c>
      <c r="CU12">
        <f t="shared" si="7"/>
        <v>100000</v>
      </c>
      <c r="CV12">
        <f t="shared" si="7"/>
        <v>100000</v>
      </c>
      <c r="CW12">
        <f t="shared" si="7"/>
        <v>100000</v>
      </c>
      <c r="CX12">
        <f t="shared" si="7"/>
        <v>100000</v>
      </c>
      <c r="CY12">
        <f t="shared" si="7"/>
        <v>100000</v>
      </c>
      <c r="CZ12">
        <f t="shared" si="7"/>
        <v>100000</v>
      </c>
      <c r="DA12">
        <f t="shared" si="7"/>
        <v>100000</v>
      </c>
      <c r="DB12">
        <f t="shared" si="7"/>
        <v>100000</v>
      </c>
      <c r="DC12">
        <f t="shared" si="7"/>
        <v>100000</v>
      </c>
      <c r="DD12">
        <f t="shared" si="7"/>
        <v>100000</v>
      </c>
      <c r="DE12">
        <f t="shared" si="7"/>
        <v>100000</v>
      </c>
      <c r="DF12">
        <f t="shared" si="7"/>
        <v>307.59069426756065</v>
      </c>
      <c r="DG12">
        <f t="shared" si="7"/>
        <v>311.2717295226151</v>
      </c>
      <c r="DH12">
        <f t="shared" si="7"/>
        <v>169.36664370530582</v>
      </c>
      <c r="DI12">
        <f t="shared" si="7"/>
        <v>54.564083424905135</v>
      </c>
      <c r="DJ12">
        <f t="shared" si="7"/>
        <v>100000</v>
      </c>
      <c r="DK12" s="10">
        <f aca="true" t="shared" si="13" ref="DK12:DK27">INDEX(BN$7:DJ$7,1,DN12)</f>
        <v>48</v>
      </c>
      <c r="DL12">
        <f aca="true" t="shared" si="14" ref="DL12:DL27">MIN(BN12:DJ12)</f>
        <v>54.564083424905135</v>
      </c>
      <c r="DM12">
        <f aca="true" t="shared" si="15" ref="DM12:DM27">DL12*F12</f>
        <v>1.6305132704705774</v>
      </c>
      <c r="DN12">
        <f t="shared" si="8"/>
        <v>48</v>
      </c>
      <c r="DO12" s="5">
        <f>$D11</f>
        <v>487.16</v>
      </c>
      <c r="DP12" s="6">
        <f>$E11</f>
        <v>472.72</v>
      </c>
      <c r="DQ12" s="3">
        <f>INDEX($BN$4:$DJ$5,1,$DN12)</f>
        <v>537.32</v>
      </c>
      <c r="DR12" s="4">
        <f>INDEX($BN$4:$DJ$5,2,$DN12)</f>
        <v>454.86</v>
      </c>
      <c r="DS12" t="e">
        <f aca="true" t="shared" si="16" ref="DS12:DS27">IF(DL12&lt;=CovDist,F12,0)</f>
        <v>#REF!</v>
      </c>
    </row>
    <row r="13" spans="1:123" ht="12.75" thickBot="1">
      <c r="A13" t="s">
        <v>45</v>
      </c>
      <c r="B13">
        <v>3</v>
      </c>
      <c r="D13">
        <v>481.46</v>
      </c>
      <c r="E13">
        <v>370</v>
      </c>
      <c r="F13">
        <v>0.02034853027962803</v>
      </c>
      <c r="I13">
        <f t="shared" si="2"/>
        <v>102.87802680844926</v>
      </c>
      <c r="J13">
        <f t="shared" si="3"/>
        <v>68.62528979902379</v>
      </c>
      <c r="K13">
        <f t="shared" si="3"/>
        <v>0</v>
      </c>
      <c r="L13">
        <f t="shared" si="3"/>
        <v>111.87560234474715</v>
      </c>
      <c r="M13">
        <f t="shared" si="3"/>
        <v>203.65434343514502</v>
      </c>
      <c r="N13">
        <f t="shared" si="3"/>
        <v>149.79665283309902</v>
      </c>
      <c r="O13">
        <f t="shared" si="3"/>
        <v>163.42067066316915</v>
      </c>
      <c r="P13">
        <f t="shared" si="3"/>
        <v>54.2874497466956</v>
      </c>
      <c r="Q13">
        <f t="shared" si="3"/>
        <v>107.40452318221982</v>
      </c>
      <c r="R13">
        <f t="shared" si="3"/>
        <v>105.9170430100841</v>
      </c>
      <c r="S13">
        <f t="shared" si="3"/>
        <v>123.7368465736864</v>
      </c>
      <c r="T13">
        <f t="shared" si="3"/>
        <v>93.34123418939782</v>
      </c>
      <c r="U13">
        <f t="shared" si="3"/>
        <v>79.8628273979829</v>
      </c>
      <c r="V13">
        <f t="shared" si="3"/>
        <v>141.17194197148385</v>
      </c>
      <c r="W13">
        <f t="shared" si="3"/>
        <v>148.9885915095515</v>
      </c>
      <c r="X13">
        <f t="shared" si="3"/>
        <v>158.76648764774006</v>
      </c>
      <c r="Y13">
        <f t="shared" si="3"/>
        <v>171.24943795528208</v>
      </c>
      <c r="Z13">
        <f t="shared" si="3"/>
        <v>201.51238175357867</v>
      </c>
      <c r="AA13">
        <f t="shared" si="3"/>
        <v>262.1322940806798</v>
      </c>
      <c r="AB13">
        <f t="shared" si="3"/>
        <v>345.65975062190853</v>
      </c>
      <c r="AC13">
        <f t="shared" si="3"/>
        <v>256.37863639546885</v>
      </c>
      <c r="AD13">
        <f t="shared" si="3"/>
        <v>429.6462470451708</v>
      </c>
      <c r="AE13">
        <f t="shared" si="3"/>
        <v>292.1017172150825</v>
      </c>
      <c r="AF13">
        <f t="shared" si="3"/>
        <v>256.8692437797877</v>
      </c>
      <c r="AG13">
        <f t="shared" si="3"/>
        <v>120.56320168276888</v>
      </c>
      <c r="AH13">
        <f t="shared" si="3"/>
        <v>142.6437646726978</v>
      </c>
      <c r="AI13">
        <f t="shared" si="3"/>
        <v>238.4769489908825</v>
      </c>
      <c r="AJ13">
        <f t="shared" si="3"/>
        <v>125.21149148540638</v>
      </c>
      <c r="AK13">
        <f t="shared" si="3"/>
        <v>48.705646489909164</v>
      </c>
      <c r="AL13">
        <f t="shared" si="3"/>
        <v>88.13927387946876</v>
      </c>
      <c r="AM13">
        <f t="shared" si="3"/>
        <v>154.54789290055047</v>
      </c>
      <c r="AN13">
        <f t="shared" si="3"/>
        <v>167.52434211182572</v>
      </c>
      <c r="AO13">
        <f t="shared" si="3"/>
        <v>226.99955330352526</v>
      </c>
      <c r="AP13">
        <f t="shared" si="3"/>
        <v>270.1640486815372</v>
      </c>
      <c r="AQ13">
        <f t="shared" si="3"/>
        <v>202.30951040423193</v>
      </c>
      <c r="AR13">
        <f t="shared" si="3"/>
        <v>197.38821140078247</v>
      </c>
      <c r="AS13">
        <f t="shared" si="3"/>
        <v>178.37687966774175</v>
      </c>
      <c r="AT13">
        <f t="shared" si="3"/>
        <v>192.63762976116584</v>
      </c>
      <c r="AU13">
        <f t="shared" si="3"/>
        <v>331.2440266631234</v>
      </c>
      <c r="AV13">
        <f t="shared" si="3"/>
        <v>343.8385347804984</v>
      </c>
      <c r="AW13">
        <f t="shared" si="3"/>
        <v>357.20057334780415</v>
      </c>
      <c r="AX13">
        <f t="shared" si="3"/>
        <v>283.2198926629272</v>
      </c>
      <c r="AY13">
        <f t="shared" si="3"/>
        <v>240.40673867427262</v>
      </c>
      <c r="AZ13">
        <f t="shared" si="3"/>
        <v>176.58157095235055</v>
      </c>
      <c r="BA13">
        <f t="shared" si="3"/>
        <v>255.80208599618572</v>
      </c>
      <c r="BB13">
        <f t="shared" si="3"/>
        <v>379.64821611591964</v>
      </c>
      <c r="BC13">
        <f t="shared" si="3"/>
        <v>182.69584122250842</v>
      </c>
      <c r="BD13">
        <f t="shared" si="3"/>
        <v>101.5950746837661</v>
      </c>
      <c r="BE13">
        <f t="shared" si="3"/>
        <v>290.9192231530945</v>
      </c>
      <c r="BF13" t="str">
        <f t="shared" si="10"/>
        <v>Court &amp; Meadow</v>
      </c>
      <c r="BI13">
        <v>3</v>
      </c>
      <c r="BJ13">
        <f t="shared" si="11"/>
        <v>481.46</v>
      </c>
      <c r="BK13">
        <f t="shared" si="12"/>
        <v>370</v>
      </c>
      <c r="BL13">
        <v>3</v>
      </c>
      <c r="BN13">
        <f t="shared" si="4"/>
        <v>100000</v>
      </c>
      <c r="BO13">
        <f t="shared" si="5"/>
        <v>100000</v>
      </c>
      <c r="BP13">
        <f t="shared" si="5"/>
        <v>100000</v>
      </c>
      <c r="BQ13">
        <f t="shared" si="5"/>
        <v>100000</v>
      </c>
      <c r="BR13">
        <f t="shared" si="5"/>
        <v>100000</v>
      </c>
      <c r="BS13">
        <f t="shared" si="5"/>
        <v>100000</v>
      </c>
      <c r="BT13">
        <f t="shared" si="5"/>
        <v>100000</v>
      </c>
      <c r="BU13">
        <f t="shared" si="5"/>
        <v>100000</v>
      </c>
      <c r="BV13">
        <f t="shared" si="5"/>
        <v>100000</v>
      </c>
      <c r="BW13">
        <f t="shared" si="5"/>
        <v>100000</v>
      </c>
      <c r="BX13">
        <f t="shared" si="5"/>
        <v>100000</v>
      </c>
      <c r="BY13">
        <f t="shared" si="5"/>
        <v>100000</v>
      </c>
      <c r="BZ13">
        <f t="shared" si="5"/>
        <v>100000</v>
      </c>
      <c r="CA13">
        <f t="shared" si="5"/>
        <v>100000</v>
      </c>
      <c r="CB13">
        <f t="shared" si="5"/>
        <v>100000</v>
      </c>
      <c r="CC13">
        <f t="shared" si="5"/>
        <v>100000</v>
      </c>
      <c r="CD13">
        <f t="shared" si="5"/>
        <v>100000</v>
      </c>
      <c r="CE13">
        <f t="shared" si="6"/>
        <v>100000</v>
      </c>
      <c r="CF13">
        <f t="shared" si="6"/>
        <v>100000</v>
      </c>
      <c r="CG13">
        <f t="shared" si="6"/>
        <v>100000</v>
      </c>
      <c r="CH13">
        <f t="shared" si="6"/>
        <v>100000</v>
      </c>
      <c r="CI13">
        <f t="shared" si="6"/>
        <v>100000</v>
      </c>
      <c r="CJ13">
        <f t="shared" si="6"/>
        <v>100000</v>
      </c>
      <c r="CK13">
        <f t="shared" si="6"/>
        <v>100000</v>
      </c>
      <c r="CL13">
        <f t="shared" si="6"/>
        <v>100000</v>
      </c>
      <c r="CM13">
        <f t="shared" si="6"/>
        <v>100000</v>
      </c>
      <c r="CN13">
        <f t="shared" si="6"/>
        <v>100000</v>
      </c>
      <c r="CO13">
        <f t="shared" si="6"/>
        <v>100000</v>
      </c>
      <c r="CP13">
        <f t="shared" si="6"/>
        <v>100000</v>
      </c>
      <c r="CQ13">
        <f t="shared" si="6"/>
        <v>100000</v>
      </c>
      <c r="CR13">
        <f t="shared" si="6"/>
        <v>100000</v>
      </c>
      <c r="CS13">
        <f t="shared" si="6"/>
        <v>100000</v>
      </c>
      <c r="CT13">
        <f t="shared" si="6"/>
        <v>100000</v>
      </c>
      <c r="CU13">
        <f t="shared" si="7"/>
        <v>100000</v>
      </c>
      <c r="CV13">
        <f t="shared" si="7"/>
        <v>100000</v>
      </c>
      <c r="CW13">
        <f t="shared" si="7"/>
        <v>100000</v>
      </c>
      <c r="CX13">
        <f t="shared" si="7"/>
        <v>100000</v>
      </c>
      <c r="CY13">
        <f t="shared" si="7"/>
        <v>100000</v>
      </c>
      <c r="CZ13">
        <f t="shared" si="7"/>
        <v>100000</v>
      </c>
      <c r="DA13">
        <f t="shared" si="7"/>
        <v>100000</v>
      </c>
      <c r="DB13">
        <f t="shared" si="7"/>
        <v>100000</v>
      </c>
      <c r="DC13">
        <f t="shared" si="7"/>
        <v>100000</v>
      </c>
      <c r="DD13">
        <f t="shared" si="7"/>
        <v>100000</v>
      </c>
      <c r="DE13">
        <f t="shared" si="7"/>
        <v>100000</v>
      </c>
      <c r="DF13">
        <f t="shared" si="7"/>
        <v>255.80208599618572</v>
      </c>
      <c r="DG13">
        <f t="shared" si="7"/>
        <v>379.64821611591964</v>
      </c>
      <c r="DH13">
        <f t="shared" si="7"/>
        <v>182.69584122250842</v>
      </c>
      <c r="DI13">
        <f t="shared" si="7"/>
        <v>101.5950746837661</v>
      </c>
      <c r="DJ13">
        <f t="shared" si="7"/>
        <v>100000</v>
      </c>
      <c r="DK13" s="10">
        <f t="shared" si="13"/>
        <v>48</v>
      </c>
      <c r="DL13">
        <f t="shared" si="14"/>
        <v>101.5950746837661</v>
      </c>
      <c r="DM13">
        <f t="shared" si="15"/>
        <v>2.0673104534636857</v>
      </c>
      <c r="DN13">
        <f t="shared" si="8"/>
        <v>48</v>
      </c>
      <c r="DO13" s="3">
        <f>INDEX($BN$4:$DJ$5,1,$DN13)</f>
        <v>537.32</v>
      </c>
      <c r="DP13" s="4">
        <f>INDEX($BN$4:$DJ$5,2,$DN13)</f>
        <v>454.86</v>
      </c>
      <c r="DQ13" s="5">
        <f>$D12</f>
        <v>485.26</v>
      </c>
      <c r="DR13" s="6">
        <f>$E12</f>
        <v>438.52</v>
      </c>
      <c r="DS13" t="e">
        <f t="shared" si="16"/>
        <v>#REF!</v>
      </c>
    </row>
    <row r="14" spans="1:123" ht="12.75" thickBot="1">
      <c r="A14" t="s">
        <v>46</v>
      </c>
      <c r="B14">
        <v>4</v>
      </c>
      <c r="D14">
        <v>515.66</v>
      </c>
      <c r="E14">
        <v>476.52</v>
      </c>
      <c r="F14">
        <v>0.01822141691286543</v>
      </c>
      <c r="I14">
        <f t="shared" si="2"/>
        <v>28.752217305800894</v>
      </c>
      <c r="J14">
        <f t="shared" si="3"/>
        <v>48.66374420448963</v>
      </c>
      <c r="K14">
        <f t="shared" si="3"/>
        <v>111.87560234474715</v>
      </c>
      <c r="L14">
        <f t="shared" si="3"/>
        <v>0</v>
      </c>
      <c r="M14">
        <f t="shared" si="3"/>
        <v>305.3907064728722</v>
      </c>
      <c r="N14">
        <f t="shared" si="3"/>
        <v>39.14737794540011</v>
      </c>
      <c r="O14">
        <f t="shared" si="3"/>
        <v>51.558312617850476</v>
      </c>
      <c r="P14">
        <f t="shared" si="3"/>
        <v>63.47023869499781</v>
      </c>
      <c r="Q14">
        <f t="shared" si="3"/>
        <v>211.0368356472395</v>
      </c>
      <c r="R14">
        <f t="shared" si="3"/>
        <v>41.2680699815245</v>
      </c>
      <c r="S14">
        <f t="shared" si="3"/>
        <v>33.166838860524585</v>
      </c>
      <c r="T14">
        <f t="shared" si="3"/>
        <v>53.29356058662247</v>
      </c>
      <c r="U14">
        <f t="shared" si="3"/>
        <v>71.5551200124771</v>
      </c>
      <c r="V14">
        <f t="shared" si="3"/>
        <v>67.77755675738096</v>
      </c>
      <c r="W14">
        <f t="shared" si="3"/>
        <v>113.06197415577</v>
      </c>
      <c r="X14">
        <f t="shared" si="3"/>
        <v>108.51911168084634</v>
      </c>
      <c r="Y14">
        <f t="shared" si="3"/>
        <v>87.58896962517598</v>
      </c>
      <c r="Z14">
        <f t="shared" si="3"/>
        <v>90.44000000000008</v>
      </c>
      <c r="AA14">
        <f t="shared" si="3"/>
        <v>151.07043258030345</v>
      </c>
      <c r="AB14">
        <f t="shared" si="3"/>
        <v>236.82812164099096</v>
      </c>
      <c r="AC14">
        <f t="shared" si="3"/>
        <v>146.81628383799944</v>
      </c>
      <c r="AD14">
        <f t="shared" si="3"/>
        <v>317.77271374364415</v>
      </c>
      <c r="AE14">
        <f t="shared" si="3"/>
        <v>236.83269453350397</v>
      </c>
      <c r="AF14">
        <f t="shared" si="3"/>
        <v>162.6138063019251</v>
      </c>
      <c r="AG14">
        <f t="shared" si="3"/>
        <v>117.2680246273467</v>
      </c>
      <c r="AH14">
        <f t="shared" si="3"/>
        <v>134.6128210832831</v>
      </c>
      <c r="AI14">
        <f t="shared" si="3"/>
        <v>152.29326708689385</v>
      </c>
      <c r="AJ14">
        <f t="shared" si="3"/>
        <v>166.8342818487855</v>
      </c>
      <c r="AK14">
        <f t="shared" si="3"/>
        <v>131.73940336892375</v>
      </c>
      <c r="AL14">
        <f t="shared" si="3"/>
        <v>153.08215441389632</v>
      </c>
      <c r="AM14">
        <f t="shared" si="3"/>
        <v>175.91496582155824</v>
      </c>
      <c r="AN14">
        <f t="shared" si="3"/>
        <v>213.9615974888952</v>
      </c>
      <c r="AO14">
        <f t="shared" si="3"/>
        <v>266.9680527703643</v>
      </c>
      <c r="AP14">
        <f t="shared" si="3"/>
        <v>300.70295841577615</v>
      </c>
      <c r="AQ14">
        <f t="shared" si="3"/>
        <v>219.89132679576068</v>
      </c>
      <c r="AR14">
        <f t="shared" si="3"/>
        <v>184.30156700364756</v>
      </c>
      <c r="AS14">
        <f t="shared" si="3"/>
        <v>145.30615678628357</v>
      </c>
      <c r="AT14">
        <f t="shared" si="3"/>
        <v>131.32010508676882</v>
      </c>
      <c r="AU14">
        <f t="shared" si="3"/>
        <v>254.74543607295504</v>
      </c>
      <c r="AV14">
        <f t="shared" si="3"/>
        <v>291.48477078571364</v>
      </c>
      <c r="AW14">
        <f t="shared" si="3"/>
        <v>340.31201213004516</v>
      </c>
      <c r="AX14">
        <f t="shared" si="3"/>
        <v>274.0822278076417</v>
      </c>
      <c r="AY14">
        <f t="shared" si="3"/>
        <v>203.5339028270229</v>
      </c>
      <c r="AZ14">
        <f t="shared" si="3"/>
        <v>272.348415086264</v>
      </c>
      <c r="BA14">
        <f t="shared" si="3"/>
        <v>356.24630131413295</v>
      </c>
      <c r="BB14">
        <f t="shared" si="3"/>
        <v>270.27164409164357</v>
      </c>
      <c r="BC14">
        <f t="shared" si="3"/>
        <v>146.60811710133927</v>
      </c>
      <c r="BD14">
        <f t="shared" si="3"/>
        <v>30.631865761001272</v>
      </c>
      <c r="BE14">
        <f t="shared" si="3"/>
        <v>179.06429013066787</v>
      </c>
      <c r="BF14" t="str">
        <f t="shared" si="10"/>
        <v>Clinton &amp; Plain</v>
      </c>
      <c r="BI14">
        <v>4</v>
      </c>
      <c r="BJ14">
        <f t="shared" si="11"/>
        <v>515.66</v>
      </c>
      <c r="BK14">
        <f t="shared" si="12"/>
        <v>476.52</v>
      </c>
      <c r="BL14">
        <v>4</v>
      </c>
      <c r="BN14">
        <f t="shared" si="4"/>
        <v>100000</v>
      </c>
      <c r="BO14">
        <f t="shared" si="5"/>
        <v>100000</v>
      </c>
      <c r="BP14">
        <f t="shared" si="5"/>
        <v>100000</v>
      </c>
      <c r="BQ14">
        <f t="shared" si="5"/>
        <v>100000</v>
      </c>
      <c r="BR14">
        <f t="shared" si="5"/>
        <v>100000</v>
      </c>
      <c r="BS14">
        <f t="shared" si="5"/>
        <v>100000</v>
      </c>
      <c r="BT14">
        <f t="shared" si="5"/>
        <v>100000</v>
      </c>
      <c r="BU14">
        <f t="shared" si="5"/>
        <v>100000</v>
      </c>
      <c r="BV14">
        <f t="shared" si="5"/>
        <v>100000</v>
      </c>
      <c r="BW14">
        <f t="shared" si="5"/>
        <v>100000</v>
      </c>
      <c r="BX14">
        <f t="shared" si="5"/>
        <v>100000</v>
      </c>
      <c r="BY14">
        <f t="shared" si="5"/>
        <v>100000</v>
      </c>
      <c r="BZ14">
        <f t="shared" si="5"/>
        <v>100000</v>
      </c>
      <c r="CA14">
        <f t="shared" si="5"/>
        <v>100000</v>
      </c>
      <c r="CB14">
        <f t="shared" si="5"/>
        <v>100000</v>
      </c>
      <c r="CC14">
        <f t="shared" si="5"/>
        <v>100000</v>
      </c>
      <c r="CD14">
        <f t="shared" si="5"/>
        <v>100000</v>
      </c>
      <c r="CE14">
        <f t="shared" si="6"/>
        <v>100000</v>
      </c>
      <c r="CF14">
        <f t="shared" si="6"/>
        <v>100000</v>
      </c>
      <c r="CG14">
        <f t="shared" si="6"/>
        <v>100000</v>
      </c>
      <c r="CH14">
        <f t="shared" si="6"/>
        <v>100000</v>
      </c>
      <c r="CI14">
        <f t="shared" si="6"/>
        <v>100000</v>
      </c>
      <c r="CJ14">
        <f t="shared" si="6"/>
        <v>100000</v>
      </c>
      <c r="CK14">
        <f t="shared" si="6"/>
        <v>100000</v>
      </c>
      <c r="CL14">
        <f t="shared" si="6"/>
        <v>100000</v>
      </c>
      <c r="CM14">
        <f t="shared" si="6"/>
        <v>100000</v>
      </c>
      <c r="CN14">
        <f t="shared" si="6"/>
        <v>100000</v>
      </c>
      <c r="CO14">
        <f t="shared" si="6"/>
        <v>100000</v>
      </c>
      <c r="CP14">
        <f t="shared" si="6"/>
        <v>100000</v>
      </c>
      <c r="CQ14">
        <f t="shared" si="6"/>
        <v>100000</v>
      </c>
      <c r="CR14">
        <f t="shared" si="6"/>
        <v>100000</v>
      </c>
      <c r="CS14">
        <f t="shared" si="6"/>
        <v>100000</v>
      </c>
      <c r="CT14">
        <f t="shared" si="6"/>
        <v>100000</v>
      </c>
      <c r="CU14">
        <f t="shared" si="7"/>
        <v>100000</v>
      </c>
      <c r="CV14">
        <f t="shared" si="7"/>
        <v>100000</v>
      </c>
      <c r="CW14">
        <f t="shared" si="7"/>
        <v>100000</v>
      </c>
      <c r="CX14">
        <f t="shared" si="7"/>
        <v>100000</v>
      </c>
      <c r="CY14">
        <f t="shared" si="7"/>
        <v>100000</v>
      </c>
      <c r="CZ14">
        <f t="shared" si="7"/>
        <v>100000</v>
      </c>
      <c r="DA14">
        <f t="shared" si="7"/>
        <v>100000</v>
      </c>
      <c r="DB14">
        <f t="shared" si="7"/>
        <v>100000</v>
      </c>
      <c r="DC14">
        <f t="shared" si="7"/>
        <v>100000</v>
      </c>
      <c r="DD14">
        <f t="shared" si="7"/>
        <v>100000</v>
      </c>
      <c r="DE14">
        <f t="shared" si="7"/>
        <v>100000</v>
      </c>
      <c r="DF14">
        <f t="shared" si="7"/>
        <v>356.24630131413295</v>
      </c>
      <c r="DG14">
        <f t="shared" si="7"/>
        <v>270.27164409164357</v>
      </c>
      <c r="DH14">
        <f t="shared" si="7"/>
        <v>146.60811710133927</v>
      </c>
      <c r="DI14">
        <f t="shared" si="7"/>
        <v>30.631865761001272</v>
      </c>
      <c r="DJ14">
        <f t="shared" si="7"/>
        <v>100000</v>
      </c>
      <c r="DK14" s="10">
        <f t="shared" si="13"/>
        <v>48</v>
      </c>
      <c r="DL14">
        <f t="shared" si="14"/>
        <v>30.631865761001272</v>
      </c>
      <c r="DM14">
        <f t="shared" si="15"/>
        <v>0.5581559968501321</v>
      </c>
      <c r="DN14">
        <f t="shared" si="8"/>
        <v>48</v>
      </c>
      <c r="DO14" s="5">
        <f>$D13</f>
        <v>481.46</v>
      </c>
      <c r="DP14" s="6">
        <f>$E13</f>
        <v>370</v>
      </c>
      <c r="DQ14" s="3">
        <f>INDEX($BN$4:$DJ$5,1,$DN14)</f>
        <v>537.32</v>
      </c>
      <c r="DR14" s="4">
        <f>INDEX($BN$4:$DJ$5,2,$DN14)</f>
        <v>454.86</v>
      </c>
      <c r="DS14" t="e">
        <f t="shared" si="16"/>
        <v>#REF!</v>
      </c>
    </row>
    <row r="15" spans="1:123" ht="12.75" thickBot="1">
      <c r="A15" t="s">
        <v>47</v>
      </c>
      <c r="B15">
        <v>5</v>
      </c>
      <c r="D15">
        <v>329.46</v>
      </c>
      <c r="E15">
        <v>234.46</v>
      </c>
      <c r="F15">
        <v>0.024679640628817737</v>
      </c>
      <c r="I15">
        <f t="shared" si="2"/>
        <v>285.7220985503222</v>
      </c>
      <c r="J15">
        <f t="shared" si="3"/>
        <v>256.73746045328096</v>
      </c>
      <c r="K15">
        <f t="shared" si="3"/>
        <v>203.65434343514502</v>
      </c>
      <c r="L15">
        <f t="shared" si="3"/>
        <v>305.3907064728722</v>
      </c>
      <c r="M15">
        <f t="shared" si="3"/>
        <v>0</v>
      </c>
      <c r="N15">
        <f t="shared" si="3"/>
        <v>337.679554607619</v>
      </c>
      <c r="O15">
        <f t="shared" si="3"/>
        <v>354.73564805358933</v>
      </c>
      <c r="P15">
        <f t="shared" si="3"/>
        <v>257.1870206678401</v>
      </c>
      <c r="Q15">
        <f t="shared" si="3"/>
        <v>96.28802210036305</v>
      </c>
      <c r="R15">
        <f t="shared" si="3"/>
        <v>308.73988598818914</v>
      </c>
      <c r="S15">
        <f t="shared" si="3"/>
        <v>324.6341134261771</v>
      </c>
      <c r="T15">
        <f t="shared" si="3"/>
        <v>296.9495162481327</v>
      </c>
      <c r="U15">
        <f t="shared" si="3"/>
        <v>282.7948153697306</v>
      </c>
      <c r="V15">
        <f t="shared" si="3"/>
        <v>344.7573952796372</v>
      </c>
      <c r="W15">
        <f t="shared" si="3"/>
        <v>348.2226781816486</v>
      </c>
      <c r="X15">
        <f t="shared" si="3"/>
        <v>360.2642502386269</v>
      </c>
      <c r="Y15">
        <f t="shared" si="3"/>
        <v>374.7227764628139</v>
      </c>
      <c r="Z15">
        <f t="shared" si="3"/>
        <v>394.8733938872054</v>
      </c>
      <c r="AA15">
        <f t="shared" si="3"/>
        <v>443.70593865757536</v>
      </c>
      <c r="AB15">
        <f t="shared" si="3"/>
        <v>516.1078526819757</v>
      </c>
      <c r="AC15">
        <f t="shared" si="3"/>
        <v>451.92912895718507</v>
      </c>
      <c r="AD15">
        <f t="shared" si="3"/>
        <v>613.5352720096864</v>
      </c>
      <c r="AE15">
        <f t="shared" si="3"/>
        <v>381.9319489123684</v>
      </c>
      <c r="AF15">
        <f t="shared" si="3"/>
        <v>460.020409981992</v>
      </c>
      <c r="AG15">
        <f t="shared" si="3"/>
        <v>234.96325244599421</v>
      </c>
      <c r="AH15">
        <f t="shared" si="3"/>
        <v>333.29704469136834</v>
      </c>
      <c r="AI15">
        <f t="shared" si="3"/>
        <v>382.3088955282102</v>
      </c>
      <c r="AJ15">
        <f t="shared" si="3"/>
        <v>289.10608779477474</v>
      </c>
      <c r="AK15">
        <f t="shared" si="3"/>
        <v>223.1087887107991</v>
      </c>
      <c r="AL15">
        <f t="shared" si="3"/>
        <v>249.55276636414993</v>
      </c>
      <c r="AM15">
        <f t="shared" si="3"/>
        <v>324.723062932093</v>
      </c>
      <c r="AN15">
        <f t="shared" si="3"/>
        <v>309.2821844206356</v>
      </c>
      <c r="AO15">
        <f t="shared" si="3"/>
        <v>357.88536376890295</v>
      </c>
      <c r="AP15">
        <f t="shared" si="3"/>
        <v>402.956629924363</v>
      </c>
      <c r="AQ15">
        <f t="shared" si="3"/>
        <v>363.21083023500285</v>
      </c>
      <c r="AR15">
        <f t="shared" si="3"/>
        <v>381.24019620181707</v>
      </c>
      <c r="AS15">
        <f t="shared" si="3"/>
        <v>373.7564174699881</v>
      </c>
      <c r="AT15">
        <f t="shared" si="3"/>
        <v>394.5260214485225</v>
      </c>
      <c r="AU15">
        <f t="shared" si="3"/>
        <v>533.3992740902447</v>
      </c>
      <c r="AV15">
        <f t="shared" si="3"/>
        <v>537.2208253595536</v>
      </c>
      <c r="AW15">
        <f t="shared" si="3"/>
        <v>526.7662194939991</v>
      </c>
      <c r="AX15">
        <f t="shared" si="3"/>
        <v>453.3401592623358</v>
      </c>
      <c r="AY15">
        <f t="shared" si="3"/>
        <v>431.8366881125317</v>
      </c>
      <c r="AZ15">
        <f t="shared" si="3"/>
        <v>219.2204817073442</v>
      </c>
      <c r="BA15">
        <f t="shared" si="3"/>
        <v>52.22615819682697</v>
      </c>
      <c r="BB15">
        <f t="shared" si="3"/>
        <v>550.3356477641622</v>
      </c>
      <c r="BC15">
        <f t="shared" si="3"/>
        <v>378.6998859255176</v>
      </c>
      <c r="BD15">
        <f t="shared" si="3"/>
        <v>302.9553425836885</v>
      </c>
      <c r="BE15">
        <f t="shared" si="3"/>
        <v>478.6716574020233</v>
      </c>
      <c r="BF15" t="str">
        <f t="shared" si="10"/>
        <v>Trumansburg &amp; Bundy</v>
      </c>
      <c r="BI15">
        <v>5</v>
      </c>
      <c r="BJ15">
        <f t="shared" si="11"/>
        <v>329.46</v>
      </c>
      <c r="BK15">
        <f t="shared" si="12"/>
        <v>234.46</v>
      </c>
      <c r="BL15">
        <v>5</v>
      </c>
      <c r="BN15">
        <f t="shared" si="4"/>
        <v>100000</v>
      </c>
      <c r="BO15">
        <f t="shared" si="5"/>
        <v>100000</v>
      </c>
      <c r="BP15">
        <f t="shared" si="5"/>
        <v>100000</v>
      </c>
      <c r="BQ15">
        <f t="shared" si="5"/>
        <v>100000</v>
      </c>
      <c r="BR15">
        <f t="shared" si="5"/>
        <v>100000</v>
      </c>
      <c r="BS15">
        <f t="shared" si="5"/>
        <v>100000</v>
      </c>
      <c r="BT15">
        <f t="shared" si="5"/>
        <v>100000</v>
      </c>
      <c r="BU15">
        <f t="shared" si="5"/>
        <v>100000</v>
      </c>
      <c r="BV15">
        <f t="shared" si="5"/>
        <v>100000</v>
      </c>
      <c r="BW15">
        <f t="shared" si="5"/>
        <v>100000</v>
      </c>
      <c r="BX15">
        <f t="shared" si="5"/>
        <v>100000</v>
      </c>
      <c r="BY15">
        <f t="shared" si="5"/>
        <v>100000</v>
      </c>
      <c r="BZ15">
        <f t="shared" si="5"/>
        <v>100000</v>
      </c>
      <c r="CA15">
        <f t="shared" si="5"/>
        <v>100000</v>
      </c>
      <c r="CB15">
        <f t="shared" si="5"/>
        <v>100000</v>
      </c>
      <c r="CC15">
        <f t="shared" si="5"/>
        <v>100000</v>
      </c>
      <c r="CD15">
        <f t="shared" si="5"/>
        <v>100000</v>
      </c>
      <c r="CE15">
        <f t="shared" si="6"/>
        <v>100000</v>
      </c>
      <c r="CF15">
        <f t="shared" si="6"/>
        <v>100000</v>
      </c>
      <c r="CG15">
        <f t="shared" si="6"/>
        <v>100000</v>
      </c>
      <c r="CH15">
        <f t="shared" si="6"/>
        <v>100000</v>
      </c>
      <c r="CI15">
        <f t="shared" si="6"/>
        <v>100000</v>
      </c>
      <c r="CJ15">
        <f t="shared" si="6"/>
        <v>100000</v>
      </c>
      <c r="CK15">
        <f t="shared" si="6"/>
        <v>100000</v>
      </c>
      <c r="CL15">
        <f t="shared" si="6"/>
        <v>100000</v>
      </c>
      <c r="CM15">
        <f t="shared" si="6"/>
        <v>100000</v>
      </c>
      <c r="CN15">
        <f t="shared" si="6"/>
        <v>100000</v>
      </c>
      <c r="CO15">
        <f t="shared" si="6"/>
        <v>100000</v>
      </c>
      <c r="CP15">
        <f t="shared" si="6"/>
        <v>100000</v>
      </c>
      <c r="CQ15">
        <f t="shared" si="6"/>
        <v>100000</v>
      </c>
      <c r="CR15">
        <f t="shared" si="6"/>
        <v>100000</v>
      </c>
      <c r="CS15">
        <f t="shared" si="6"/>
        <v>100000</v>
      </c>
      <c r="CT15">
        <f t="shared" si="6"/>
        <v>100000</v>
      </c>
      <c r="CU15">
        <f t="shared" si="7"/>
        <v>100000</v>
      </c>
      <c r="CV15">
        <f t="shared" si="7"/>
        <v>100000</v>
      </c>
      <c r="CW15">
        <f t="shared" si="7"/>
        <v>100000</v>
      </c>
      <c r="CX15">
        <f t="shared" si="7"/>
        <v>100000</v>
      </c>
      <c r="CY15">
        <f t="shared" si="7"/>
        <v>100000</v>
      </c>
      <c r="CZ15">
        <f t="shared" si="7"/>
        <v>100000</v>
      </c>
      <c r="DA15">
        <f t="shared" si="7"/>
        <v>100000</v>
      </c>
      <c r="DB15">
        <f t="shared" si="7"/>
        <v>100000</v>
      </c>
      <c r="DC15">
        <f t="shared" si="7"/>
        <v>100000</v>
      </c>
      <c r="DD15">
        <f t="shared" si="7"/>
        <v>100000</v>
      </c>
      <c r="DE15">
        <f t="shared" si="7"/>
        <v>100000</v>
      </c>
      <c r="DF15">
        <f t="shared" si="7"/>
        <v>52.22615819682697</v>
      </c>
      <c r="DG15">
        <f t="shared" si="7"/>
        <v>550.3356477641622</v>
      </c>
      <c r="DH15">
        <f t="shared" si="7"/>
        <v>378.6998859255176</v>
      </c>
      <c r="DI15">
        <f t="shared" si="7"/>
        <v>302.9553425836885</v>
      </c>
      <c r="DJ15">
        <f t="shared" si="7"/>
        <v>100000</v>
      </c>
      <c r="DK15" s="10">
        <f t="shared" si="13"/>
        <v>45</v>
      </c>
      <c r="DL15">
        <f t="shared" si="14"/>
        <v>52.22615819682697</v>
      </c>
      <c r="DM15">
        <f t="shared" si="15"/>
        <v>1.2889228157214734</v>
      </c>
      <c r="DN15">
        <f t="shared" si="8"/>
        <v>45</v>
      </c>
      <c r="DO15" s="3">
        <f>INDEX($BN$4:$DJ$5,1,$DN15)</f>
        <v>288.42</v>
      </c>
      <c r="DP15" s="4">
        <f>INDEX($BN$4:$DJ$5,2,$DN15)</f>
        <v>202.16</v>
      </c>
      <c r="DQ15" s="5">
        <f>$D14</f>
        <v>515.66</v>
      </c>
      <c r="DR15" s="6">
        <f>$E14</f>
        <v>476.52</v>
      </c>
      <c r="DS15" t="e">
        <f t="shared" si="16"/>
        <v>#REF!</v>
      </c>
    </row>
    <row r="16" spans="1:123" ht="12.75" thickBot="1">
      <c r="A16" t="s">
        <v>48</v>
      </c>
      <c r="B16">
        <v>6</v>
      </c>
      <c r="D16">
        <v>516.42</v>
      </c>
      <c r="E16">
        <v>515.66</v>
      </c>
      <c r="F16">
        <v>0.09387489472830723</v>
      </c>
      <c r="I16">
        <f t="shared" si="2"/>
        <v>51.961439548957756</v>
      </c>
      <c r="J16">
        <f t="shared" si="3"/>
        <v>83.19570421602306</v>
      </c>
      <c r="K16">
        <f t="shared" si="3"/>
        <v>149.79665283309902</v>
      </c>
      <c r="L16">
        <f t="shared" si="3"/>
        <v>39.14737794540011</v>
      </c>
      <c r="M16">
        <f t="shared" si="3"/>
        <v>337.679554607619</v>
      </c>
      <c r="N16">
        <f t="shared" si="3"/>
        <v>0</v>
      </c>
      <c r="O16">
        <f t="shared" si="3"/>
        <v>18.90094177547778</v>
      </c>
      <c r="P16">
        <f t="shared" si="3"/>
        <v>102.61759108456987</v>
      </c>
      <c r="Q16">
        <f t="shared" si="3"/>
        <v>245.0772368050529</v>
      </c>
      <c r="R16">
        <f t="shared" si="3"/>
        <v>71.54603832498346</v>
      </c>
      <c r="S16">
        <f t="shared" si="3"/>
        <v>52.82546734293981</v>
      </c>
      <c r="T16">
        <f t="shared" si="3"/>
        <v>87.1468507749993</v>
      </c>
      <c r="U16">
        <f t="shared" si="3"/>
        <v>107.56416689585802</v>
      </c>
      <c r="V16">
        <f t="shared" si="3"/>
        <v>81.72209003690492</v>
      </c>
      <c r="W16">
        <f t="shared" si="3"/>
        <v>133.70817177719545</v>
      </c>
      <c r="X16">
        <f t="shared" si="3"/>
        <v>124.25999999999999</v>
      </c>
      <c r="Y16">
        <f t="shared" si="3"/>
        <v>88.78836410251063</v>
      </c>
      <c r="Z16">
        <f t="shared" si="3"/>
        <v>58.31359704219945</v>
      </c>
      <c r="AA16">
        <f t="shared" si="3"/>
        <v>112.38239007958504</v>
      </c>
      <c r="AB16">
        <f t="shared" si="3"/>
        <v>197.68219444350572</v>
      </c>
      <c r="AC16">
        <f t="shared" si="3"/>
        <v>115.57248807566624</v>
      </c>
      <c r="AD16">
        <f t="shared" si="3"/>
        <v>280.41039139090407</v>
      </c>
      <c r="AE16">
        <f t="shared" si="3"/>
        <v>216.71663526365484</v>
      </c>
      <c r="AF16">
        <f t="shared" si="3"/>
        <v>146.17311380688315</v>
      </c>
      <c r="AG16">
        <f t="shared" si="3"/>
        <v>129.8405006151778</v>
      </c>
      <c r="AH16">
        <f t="shared" si="3"/>
        <v>161.07876830917223</v>
      </c>
      <c r="AI16">
        <f t="shared" si="3"/>
        <v>122.26614412829083</v>
      </c>
      <c r="AJ16">
        <f t="shared" si="3"/>
        <v>201.1234138532856</v>
      </c>
      <c r="AK16">
        <f t="shared" si="3"/>
        <v>170.79701753836332</v>
      </c>
      <c r="AL16">
        <f t="shared" si="3"/>
        <v>190.70619287270142</v>
      </c>
      <c r="AM16">
        <f t="shared" si="3"/>
        <v>206.08651096080985</v>
      </c>
      <c r="AN16">
        <f aca="true" t="shared" si="17" ref="J16:BE21">SQRT(($D16-AN$9)^2+($E16-AN$10)^2)</f>
        <v>247.33592541319183</v>
      </c>
      <c r="AO16">
        <f t="shared" si="17"/>
        <v>297.77310153873873</v>
      </c>
      <c r="AP16">
        <f t="shared" si="17"/>
        <v>328.7054912836109</v>
      </c>
      <c r="AQ16">
        <f t="shared" si="17"/>
        <v>247.15896423152452</v>
      </c>
      <c r="AR16">
        <f t="shared" si="17"/>
        <v>205.16973850936202</v>
      </c>
      <c r="AS16">
        <f t="shared" si="17"/>
        <v>162.83565334410036</v>
      </c>
      <c r="AT16">
        <f t="shared" si="17"/>
        <v>138.4671195627323</v>
      </c>
      <c r="AU16">
        <f t="shared" si="17"/>
        <v>245.5929152072592</v>
      </c>
      <c r="AV16">
        <f t="shared" si="17"/>
        <v>292.8402390382852</v>
      </c>
      <c r="AW16">
        <f t="shared" si="17"/>
        <v>353.89589938285525</v>
      </c>
      <c r="AX16">
        <f t="shared" si="17"/>
        <v>291.9908724600822</v>
      </c>
      <c r="AY16">
        <f t="shared" si="17"/>
        <v>215.0037850829608</v>
      </c>
      <c r="AZ16">
        <f t="shared" si="17"/>
        <v>311.18844772902474</v>
      </c>
      <c r="BA16">
        <f t="shared" si="17"/>
        <v>387.6419094989601</v>
      </c>
      <c r="BB16">
        <f t="shared" si="17"/>
        <v>231.16028119034647</v>
      </c>
      <c r="BC16">
        <f t="shared" si="17"/>
        <v>162.8923976126572</v>
      </c>
      <c r="BD16">
        <f t="shared" si="17"/>
        <v>64.29191239961678</v>
      </c>
      <c r="BE16">
        <f t="shared" si="17"/>
        <v>142.3722627480508</v>
      </c>
      <c r="BF16" t="str">
        <f t="shared" si="10"/>
        <v>Wood &amp; Plain</v>
      </c>
      <c r="BI16">
        <v>6</v>
      </c>
      <c r="BJ16">
        <f t="shared" si="11"/>
        <v>516.42</v>
      </c>
      <c r="BK16">
        <f t="shared" si="12"/>
        <v>515.66</v>
      </c>
      <c r="BL16">
        <v>6</v>
      </c>
      <c r="BN16">
        <f t="shared" si="4"/>
        <v>100000</v>
      </c>
      <c r="BO16">
        <f t="shared" si="5"/>
        <v>100000</v>
      </c>
      <c r="BP16">
        <f t="shared" si="5"/>
        <v>100000</v>
      </c>
      <c r="BQ16">
        <f t="shared" si="5"/>
        <v>100000</v>
      </c>
      <c r="BR16">
        <f t="shared" si="5"/>
        <v>100000</v>
      </c>
      <c r="BS16">
        <f t="shared" si="5"/>
        <v>100000</v>
      </c>
      <c r="BT16">
        <f t="shared" si="5"/>
        <v>100000</v>
      </c>
      <c r="BU16">
        <f t="shared" si="5"/>
        <v>100000</v>
      </c>
      <c r="BV16">
        <f t="shared" si="5"/>
        <v>100000</v>
      </c>
      <c r="BW16">
        <f t="shared" si="5"/>
        <v>100000</v>
      </c>
      <c r="BX16">
        <f t="shared" si="5"/>
        <v>100000</v>
      </c>
      <c r="BY16">
        <f t="shared" si="5"/>
        <v>100000</v>
      </c>
      <c r="BZ16">
        <f t="shared" si="5"/>
        <v>100000</v>
      </c>
      <c r="CA16">
        <f t="shared" si="5"/>
        <v>100000</v>
      </c>
      <c r="CB16">
        <f t="shared" si="5"/>
        <v>100000</v>
      </c>
      <c r="CC16">
        <f t="shared" si="5"/>
        <v>100000</v>
      </c>
      <c r="CD16">
        <f t="shared" si="5"/>
        <v>100000</v>
      </c>
      <c r="CE16">
        <f t="shared" si="6"/>
        <v>100000</v>
      </c>
      <c r="CF16">
        <f t="shared" si="6"/>
        <v>100000</v>
      </c>
      <c r="CG16">
        <f t="shared" si="6"/>
        <v>100000</v>
      </c>
      <c r="CH16">
        <f t="shared" si="6"/>
        <v>100000</v>
      </c>
      <c r="CI16">
        <f t="shared" si="6"/>
        <v>100000</v>
      </c>
      <c r="CJ16">
        <f t="shared" si="6"/>
        <v>100000</v>
      </c>
      <c r="CK16">
        <f t="shared" si="6"/>
        <v>100000</v>
      </c>
      <c r="CL16">
        <f t="shared" si="6"/>
        <v>100000</v>
      </c>
      <c r="CM16">
        <f t="shared" si="6"/>
        <v>100000</v>
      </c>
      <c r="CN16">
        <f t="shared" si="6"/>
        <v>100000</v>
      </c>
      <c r="CO16">
        <f t="shared" si="6"/>
        <v>100000</v>
      </c>
      <c r="CP16">
        <f t="shared" si="6"/>
        <v>100000</v>
      </c>
      <c r="CQ16">
        <f t="shared" si="6"/>
        <v>100000</v>
      </c>
      <c r="CR16">
        <f t="shared" si="6"/>
        <v>100000</v>
      </c>
      <c r="CS16">
        <f t="shared" si="6"/>
        <v>100000</v>
      </c>
      <c r="CT16">
        <f t="shared" si="6"/>
        <v>100000</v>
      </c>
      <c r="CU16">
        <f t="shared" si="7"/>
        <v>100000</v>
      </c>
      <c r="CV16">
        <f t="shared" si="7"/>
        <v>100000</v>
      </c>
      <c r="CW16">
        <f t="shared" si="7"/>
        <v>100000</v>
      </c>
      <c r="CX16">
        <f t="shared" si="7"/>
        <v>100000</v>
      </c>
      <c r="CY16">
        <f t="shared" si="7"/>
        <v>100000</v>
      </c>
      <c r="CZ16">
        <f t="shared" si="7"/>
        <v>100000</v>
      </c>
      <c r="DA16">
        <f t="shared" si="7"/>
        <v>100000</v>
      </c>
      <c r="DB16">
        <f t="shared" si="7"/>
        <v>100000</v>
      </c>
      <c r="DC16">
        <f t="shared" si="7"/>
        <v>100000</v>
      </c>
      <c r="DD16">
        <f t="shared" si="7"/>
        <v>100000</v>
      </c>
      <c r="DE16">
        <f t="shared" si="7"/>
        <v>100000</v>
      </c>
      <c r="DF16">
        <f t="shared" si="7"/>
        <v>387.6419094989601</v>
      </c>
      <c r="DG16">
        <f t="shared" si="7"/>
        <v>231.16028119034647</v>
      </c>
      <c r="DH16">
        <f t="shared" si="7"/>
        <v>162.8923976126572</v>
      </c>
      <c r="DI16">
        <f t="shared" si="7"/>
        <v>64.29191239961678</v>
      </c>
      <c r="DJ16">
        <f t="shared" si="7"/>
        <v>100000</v>
      </c>
      <c r="DK16" s="10">
        <f t="shared" si="13"/>
        <v>48</v>
      </c>
      <c r="DL16">
        <f t="shared" si="14"/>
        <v>64.29191239961678</v>
      </c>
      <c r="DM16">
        <f t="shared" si="15"/>
        <v>6.035396508395576</v>
      </c>
      <c r="DN16">
        <f t="shared" si="8"/>
        <v>48</v>
      </c>
      <c r="DO16" s="5">
        <f>$D15</f>
        <v>329.46</v>
      </c>
      <c r="DP16" s="6">
        <f>$E15</f>
        <v>234.46</v>
      </c>
      <c r="DQ16" s="3">
        <f>INDEX($BN$4:$DJ$5,1,$DN16)</f>
        <v>537.32</v>
      </c>
      <c r="DR16" s="4">
        <f>INDEX($BN$4:$DJ$5,2,$DN16)</f>
        <v>454.86</v>
      </c>
      <c r="DS16" t="e">
        <f t="shared" si="16"/>
        <v>#REF!</v>
      </c>
    </row>
    <row r="17" spans="1:123" ht="12.75" thickBot="1">
      <c r="A17" t="s">
        <v>49</v>
      </c>
      <c r="B17">
        <v>7</v>
      </c>
      <c r="D17">
        <v>532.76</v>
      </c>
      <c r="E17">
        <v>525.16</v>
      </c>
      <c r="F17">
        <v>0.015504862492663387</v>
      </c>
      <c r="I17">
        <f t="shared" si="2"/>
        <v>69.49326298282439</v>
      </c>
      <c r="J17">
        <f t="shared" si="17"/>
        <v>98.80657670418502</v>
      </c>
      <c r="K17">
        <f t="shared" si="17"/>
        <v>163.42067066316915</v>
      </c>
      <c r="L17">
        <f t="shared" si="17"/>
        <v>51.558312617850476</v>
      </c>
      <c r="M17">
        <f t="shared" si="17"/>
        <v>354.73564805358933</v>
      </c>
      <c r="N17">
        <f t="shared" si="17"/>
        <v>18.90094177547778</v>
      </c>
      <c r="O17">
        <f t="shared" si="17"/>
        <v>0</v>
      </c>
      <c r="P17">
        <f t="shared" si="17"/>
        <v>113.57423827611609</v>
      </c>
      <c r="Q17">
        <f t="shared" si="17"/>
        <v>261.38523906295853</v>
      </c>
      <c r="R17">
        <f t="shared" si="17"/>
        <v>75.05649338997924</v>
      </c>
      <c r="S17">
        <f t="shared" si="17"/>
        <v>53.725334805843666</v>
      </c>
      <c r="T17">
        <f t="shared" si="17"/>
        <v>91.83743898868256</v>
      </c>
      <c r="U17">
        <f t="shared" si="17"/>
        <v>113.23043583771985</v>
      </c>
      <c r="V17">
        <f t="shared" si="17"/>
        <v>75.92776567238094</v>
      </c>
      <c r="W17">
        <f t="shared" si="17"/>
        <v>128.65904398836483</v>
      </c>
      <c r="X17">
        <f t="shared" si="17"/>
        <v>117.07762382282958</v>
      </c>
      <c r="Y17">
        <f t="shared" si="17"/>
        <v>76.82017443354312</v>
      </c>
      <c r="Z17">
        <f t="shared" si="17"/>
        <v>40.238752465751304</v>
      </c>
      <c r="AA17">
        <f t="shared" si="17"/>
        <v>100.86119174390123</v>
      </c>
      <c r="AB17">
        <f t="shared" si="17"/>
        <v>188.4006889584006</v>
      </c>
      <c r="AC17">
        <f t="shared" si="17"/>
        <v>97.56014350132952</v>
      </c>
      <c r="AD17">
        <f t="shared" si="17"/>
        <v>266.2509530499375</v>
      </c>
      <c r="AE17">
        <f t="shared" si="17"/>
        <v>227.33529774322335</v>
      </c>
      <c r="AF17">
        <f t="shared" si="17"/>
        <v>127.84840085038219</v>
      </c>
      <c r="AG17">
        <f t="shared" si="17"/>
        <v>148.69852050373598</v>
      </c>
      <c r="AH17">
        <f t="shared" si="17"/>
        <v>158.62439913203764</v>
      </c>
      <c r="AI17">
        <f t="shared" si="17"/>
        <v>128.21776631964852</v>
      </c>
      <c r="AJ17">
        <f t="shared" si="17"/>
        <v>203.72572248000495</v>
      </c>
      <c r="AK17">
        <f t="shared" si="17"/>
        <v>180.41029793224106</v>
      </c>
      <c r="AL17">
        <f t="shared" si="17"/>
        <v>197.051879463252</v>
      </c>
      <c r="AM17">
        <f t="shared" si="17"/>
        <v>205.4071361954107</v>
      </c>
      <c r="AN17">
        <f t="shared" si="17"/>
        <v>248.78945636823113</v>
      </c>
      <c r="AO17">
        <f t="shared" si="17"/>
        <v>296.91207048552263</v>
      </c>
      <c r="AP17">
        <f t="shared" si="17"/>
        <v>325.75642679769186</v>
      </c>
      <c r="AQ17">
        <f t="shared" si="17"/>
        <v>244.18895798131413</v>
      </c>
      <c r="AR17">
        <f t="shared" si="17"/>
        <v>198.94297474402052</v>
      </c>
      <c r="AS17">
        <f t="shared" si="17"/>
        <v>155.5537321956629</v>
      </c>
      <c r="AT17">
        <f t="shared" si="17"/>
        <v>127.11780992449482</v>
      </c>
      <c r="AU17">
        <f t="shared" si="17"/>
        <v>228.2006783513143</v>
      </c>
      <c r="AV17">
        <f t="shared" si="17"/>
        <v>278.0000633093453</v>
      </c>
      <c r="AW17">
        <f t="shared" si="17"/>
        <v>343.2906203204509</v>
      </c>
      <c r="AX17">
        <f t="shared" si="17"/>
        <v>283.6032439870884</v>
      </c>
      <c r="AY17">
        <f t="shared" si="17"/>
        <v>204.2947997380256</v>
      </c>
      <c r="AZ17">
        <f t="shared" si="17"/>
        <v>319.5095047099538</v>
      </c>
      <c r="BA17">
        <f t="shared" si="17"/>
        <v>405.0074512894794</v>
      </c>
      <c r="BB17">
        <f t="shared" si="17"/>
        <v>221.1629381248134</v>
      </c>
      <c r="BC17">
        <f t="shared" si="17"/>
        <v>155.01438513892833</v>
      </c>
      <c r="BD17">
        <f t="shared" si="17"/>
        <v>70.44773665633265</v>
      </c>
      <c r="BE17">
        <f t="shared" si="17"/>
        <v>127.50628062962234</v>
      </c>
      <c r="BF17" t="str">
        <f t="shared" si="10"/>
        <v>Elmira &amp; Spencer</v>
      </c>
      <c r="BI17">
        <v>7</v>
      </c>
      <c r="BJ17">
        <f t="shared" si="11"/>
        <v>532.76</v>
      </c>
      <c r="BK17">
        <f t="shared" si="12"/>
        <v>525.16</v>
      </c>
      <c r="BL17">
        <v>7</v>
      </c>
      <c r="BN17">
        <f t="shared" si="4"/>
        <v>100000</v>
      </c>
      <c r="BO17">
        <f t="shared" si="5"/>
        <v>100000</v>
      </c>
      <c r="BP17">
        <f t="shared" si="5"/>
        <v>100000</v>
      </c>
      <c r="BQ17">
        <f t="shared" si="5"/>
        <v>100000</v>
      </c>
      <c r="BR17">
        <f t="shared" si="5"/>
        <v>100000</v>
      </c>
      <c r="BS17">
        <f t="shared" si="5"/>
        <v>100000</v>
      </c>
      <c r="BT17">
        <f t="shared" si="5"/>
        <v>100000</v>
      </c>
      <c r="BU17">
        <f t="shared" si="5"/>
        <v>100000</v>
      </c>
      <c r="BV17">
        <f t="shared" si="5"/>
        <v>100000</v>
      </c>
      <c r="BW17">
        <f t="shared" si="5"/>
        <v>100000</v>
      </c>
      <c r="BX17">
        <f t="shared" si="5"/>
        <v>100000</v>
      </c>
      <c r="BY17">
        <f t="shared" si="5"/>
        <v>100000</v>
      </c>
      <c r="BZ17">
        <f t="shared" si="5"/>
        <v>100000</v>
      </c>
      <c r="CA17">
        <f t="shared" si="5"/>
        <v>100000</v>
      </c>
      <c r="CB17">
        <f t="shared" si="5"/>
        <v>100000</v>
      </c>
      <c r="CC17">
        <f t="shared" si="5"/>
        <v>100000</v>
      </c>
      <c r="CD17">
        <f t="shared" si="5"/>
        <v>100000</v>
      </c>
      <c r="CE17">
        <f t="shared" si="6"/>
        <v>100000</v>
      </c>
      <c r="CF17">
        <f t="shared" si="6"/>
        <v>100000</v>
      </c>
      <c r="CG17">
        <f t="shared" si="6"/>
        <v>100000</v>
      </c>
      <c r="CH17">
        <f t="shared" si="6"/>
        <v>100000</v>
      </c>
      <c r="CI17">
        <f t="shared" si="6"/>
        <v>100000</v>
      </c>
      <c r="CJ17">
        <f t="shared" si="6"/>
        <v>100000</v>
      </c>
      <c r="CK17">
        <f t="shared" si="6"/>
        <v>100000</v>
      </c>
      <c r="CL17">
        <f t="shared" si="6"/>
        <v>100000</v>
      </c>
      <c r="CM17">
        <f t="shared" si="6"/>
        <v>100000</v>
      </c>
      <c r="CN17">
        <f t="shared" si="6"/>
        <v>100000</v>
      </c>
      <c r="CO17">
        <f t="shared" si="6"/>
        <v>100000</v>
      </c>
      <c r="CP17">
        <f t="shared" si="6"/>
        <v>100000</v>
      </c>
      <c r="CQ17">
        <f t="shared" si="6"/>
        <v>100000</v>
      </c>
      <c r="CR17">
        <f t="shared" si="6"/>
        <v>100000</v>
      </c>
      <c r="CS17">
        <f t="shared" si="6"/>
        <v>100000</v>
      </c>
      <c r="CT17">
        <f t="shared" si="6"/>
        <v>100000</v>
      </c>
      <c r="CU17">
        <f t="shared" si="7"/>
        <v>100000</v>
      </c>
      <c r="CV17">
        <f t="shared" si="7"/>
        <v>100000</v>
      </c>
      <c r="CW17">
        <f t="shared" si="7"/>
        <v>100000</v>
      </c>
      <c r="CX17">
        <f t="shared" si="7"/>
        <v>100000</v>
      </c>
      <c r="CY17">
        <f t="shared" si="7"/>
        <v>100000</v>
      </c>
      <c r="CZ17">
        <f t="shared" si="7"/>
        <v>100000</v>
      </c>
      <c r="DA17">
        <f t="shared" si="7"/>
        <v>100000</v>
      </c>
      <c r="DB17">
        <f t="shared" si="7"/>
        <v>100000</v>
      </c>
      <c r="DC17">
        <f t="shared" si="7"/>
        <v>100000</v>
      </c>
      <c r="DD17">
        <f t="shared" si="7"/>
        <v>100000</v>
      </c>
      <c r="DE17">
        <f t="shared" si="7"/>
        <v>100000</v>
      </c>
      <c r="DF17">
        <f t="shared" si="7"/>
        <v>405.0074512894794</v>
      </c>
      <c r="DG17">
        <f t="shared" si="7"/>
        <v>221.1629381248134</v>
      </c>
      <c r="DH17">
        <f t="shared" si="7"/>
        <v>155.01438513892833</v>
      </c>
      <c r="DI17">
        <f t="shared" si="7"/>
        <v>70.44773665633265</v>
      </c>
      <c r="DJ17">
        <f t="shared" si="7"/>
        <v>100000</v>
      </c>
      <c r="DK17" s="10">
        <f t="shared" si="13"/>
        <v>48</v>
      </c>
      <c r="DL17">
        <f t="shared" si="14"/>
        <v>70.44773665633265</v>
      </c>
      <c r="DM17">
        <f t="shared" si="15"/>
        <v>1.0922824697757998</v>
      </c>
      <c r="DN17">
        <f t="shared" si="8"/>
        <v>48</v>
      </c>
      <c r="DO17" s="3">
        <f>INDEX($BN$4:$DJ$5,1,$DN17)</f>
        <v>537.32</v>
      </c>
      <c r="DP17" s="4">
        <f>INDEX($BN$4:$DJ$5,2,$DN17)</f>
        <v>454.86</v>
      </c>
      <c r="DQ17" s="5">
        <f>$D16</f>
        <v>516.42</v>
      </c>
      <c r="DR17" s="6">
        <f>$E16</f>
        <v>515.66</v>
      </c>
      <c r="DS17" t="e">
        <f t="shared" si="16"/>
        <v>#REF!</v>
      </c>
    </row>
    <row r="18" spans="1:123" ht="12.75" thickBot="1">
      <c r="A18" t="s">
        <v>50</v>
      </c>
      <c r="B18">
        <v>8</v>
      </c>
      <c r="D18">
        <v>514.52</v>
      </c>
      <c r="E18">
        <v>413.06</v>
      </c>
      <c r="F18">
        <v>0.015299839517553803</v>
      </c>
      <c r="I18">
        <f t="shared" si="2"/>
        <v>65.63448179120485</v>
      </c>
      <c r="J18">
        <f t="shared" si="17"/>
        <v>38.78606966424928</v>
      </c>
      <c r="K18">
        <f t="shared" si="17"/>
        <v>54.2874497466956</v>
      </c>
      <c r="L18">
        <f t="shared" si="17"/>
        <v>63.47023869499781</v>
      </c>
      <c r="M18">
        <f t="shared" si="17"/>
        <v>257.1870206678401</v>
      </c>
      <c r="N18">
        <f t="shared" si="17"/>
        <v>102.61759108456987</v>
      </c>
      <c r="O18">
        <f t="shared" si="17"/>
        <v>113.57423827611609</v>
      </c>
      <c r="P18">
        <f t="shared" si="17"/>
        <v>0</v>
      </c>
      <c r="Q18">
        <f t="shared" si="17"/>
        <v>160.92667274258795</v>
      </c>
      <c r="R18">
        <f t="shared" si="17"/>
        <v>51.69117526232115</v>
      </c>
      <c r="S18">
        <f t="shared" si="17"/>
        <v>69.75872705260615</v>
      </c>
      <c r="T18">
        <f t="shared" si="17"/>
        <v>40.482040462407575</v>
      </c>
      <c r="U18">
        <f t="shared" si="17"/>
        <v>34.200000000000045</v>
      </c>
      <c r="V18">
        <f t="shared" si="17"/>
        <v>87.83262491807928</v>
      </c>
      <c r="W18">
        <f t="shared" si="17"/>
        <v>104.96051257496794</v>
      </c>
      <c r="X18">
        <f t="shared" si="17"/>
        <v>111.0380547380041</v>
      </c>
      <c r="Y18">
        <f t="shared" si="17"/>
        <v>117.58467417142423</v>
      </c>
      <c r="Z18">
        <f t="shared" si="17"/>
        <v>149.77689274384088</v>
      </c>
      <c r="AA18">
        <f t="shared" si="17"/>
        <v>214.14239094583772</v>
      </c>
      <c r="AB18">
        <f t="shared" si="17"/>
        <v>300.2961871219813</v>
      </c>
      <c r="AC18">
        <f t="shared" si="17"/>
        <v>203.3355109173014</v>
      </c>
      <c r="AD18">
        <f t="shared" si="17"/>
        <v>379.0933784702655</v>
      </c>
      <c r="AE18">
        <f t="shared" si="17"/>
        <v>278.2640652330085</v>
      </c>
      <c r="AF18">
        <f t="shared" si="17"/>
        <v>202.8833487499652</v>
      </c>
      <c r="AG18">
        <f t="shared" si="17"/>
        <v>123.48772246664848</v>
      </c>
      <c r="AH18">
        <f t="shared" si="17"/>
        <v>109.20554747813864</v>
      </c>
      <c r="AI18">
        <f t="shared" si="17"/>
        <v>207.5788043129644</v>
      </c>
      <c r="AJ18">
        <f t="shared" si="17"/>
        <v>117.79019314017614</v>
      </c>
      <c r="AK18">
        <f t="shared" si="17"/>
        <v>68.61888369829401</v>
      </c>
      <c r="AL18">
        <f t="shared" si="17"/>
        <v>94.69632516629144</v>
      </c>
      <c r="AM18">
        <f t="shared" si="17"/>
        <v>136.93188087512715</v>
      </c>
      <c r="AN18">
        <f t="shared" si="17"/>
        <v>165.2563160668905</v>
      </c>
      <c r="AO18">
        <f t="shared" si="17"/>
        <v>222.59211576333965</v>
      </c>
      <c r="AP18">
        <f t="shared" si="17"/>
        <v>261.3795133517545</v>
      </c>
      <c r="AQ18">
        <f t="shared" si="17"/>
        <v>184.89606702144863</v>
      </c>
      <c r="AR18">
        <f t="shared" si="17"/>
        <v>165.14443254315293</v>
      </c>
      <c r="AS18">
        <f t="shared" si="17"/>
        <v>137.27417819823225</v>
      </c>
      <c r="AT18">
        <f t="shared" si="17"/>
        <v>143.5540218872324</v>
      </c>
      <c r="AU18">
        <f t="shared" si="17"/>
        <v>280.692447351189</v>
      </c>
      <c r="AV18">
        <f t="shared" si="17"/>
        <v>300.23102371340644</v>
      </c>
      <c r="AW18">
        <f t="shared" si="17"/>
        <v>327.07251428391226</v>
      </c>
      <c r="AX18">
        <f t="shared" si="17"/>
        <v>255.2482940197642</v>
      </c>
      <c r="AY18">
        <f t="shared" si="17"/>
        <v>200.29785221015226</v>
      </c>
      <c r="AZ18">
        <f t="shared" si="17"/>
        <v>209.6036736319285</v>
      </c>
      <c r="BA18">
        <f t="shared" si="17"/>
        <v>309.1925290171158</v>
      </c>
      <c r="BB18">
        <f t="shared" si="17"/>
        <v>333.69842313082637</v>
      </c>
      <c r="BC18">
        <f t="shared" si="17"/>
        <v>140.74781419261902</v>
      </c>
      <c r="BD18">
        <f t="shared" si="17"/>
        <v>47.61386352733838</v>
      </c>
      <c r="BE18">
        <f t="shared" si="17"/>
        <v>240.1852518369935</v>
      </c>
      <c r="BF18" t="str">
        <f t="shared" si="10"/>
        <v>Plain &amp; Court</v>
      </c>
      <c r="BI18">
        <v>8</v>
      </c>
      <c r="BJ18">
        <f t="shared" si="11"/>
        <v>514.52</v>
      </c>
      <c r="BK18">
        <f t="shared" si="12"/>
        <v>413.06</v>
      </c>
      <c r="BL18">
        <v>8</v>
      </c>
      <c r="BN18">
        <f t="shared" si="4"/>
        <v>100000</v>
      </c>
      <c r="BO18">
        <f t="shared" si="5"/>
        <v>100000</v>
      </c>
      <c r="BP18">
        <f t="shared" si="5"/>
        <v>100000</v>
      </c>
      <c r="BQ18">
        <f t="shared" si="5"/>
        <v>100000</v>
      </c>
      <c r="BR18">
        <f t="shared" si="5"/>
        <v>100000</v>
      </c>
      <c r="BS18">
        <f t="shared" si="5"/>
        <v>100000</v>
      </c>
      <c r="BT18">
        <f t="shared" si="5"/>
        <v>100000</v>
      </c>
      <c r="BU18">
        <f t="shared" si="5"/>
        <v>100000</v>
      </c>
      <c r="BV18">
        <f t="shared" si="5"/>
        <v>100000</v>
      </c>
      <c r="BW18">
        <f t="shared" si="5"/>
        <v>100000</v>
      </c>
      <c r="BX18">
        <f t="shared" si="5"/>
        <v>100000</v>
      </c>
      <c r="BY18">
        <f t="shared" si="5"/>
        <v>100000</v>
      </c>
      <c r="BZ18">
        <f t="shared" si="5"/>
        <v>100000</v>
      </c>
      <c r="CA18">
        <f t="shared" si="5"/>
        <v>100000</v>
      </c>
      <c r="CB18">
        <f t="shared" si="5"/>
        <v>100000</v>
      </c>
      <c r="CC18">
        <f t="shared" si="5"/>
        <v>100000</v>
      </c>
      <c r="CD18">
        <f t="shared" si="5"/>
        <v>100000</v>
      </c>
      <c r="CE18">
        <f t="shared" si="6"/>
        <v>100000</v>
      </c>
      <c r="CF18">
        <f t="shared" si="6"/>
        <v>100000</v>
      </c>
      <c r="CG18">
        <f t="shared" si="6"/>
        <v>100000</v>
      </c>
      <c r="CH18">
        <f t="shared" si="6"/>
        <v>100000</v>
      </c>
      <c r="CI18">
        <f t="shared" si="6"/>
        <v>100000</v>
      </c>
      <c r="CJ18">
        <f t="shared" si="6"/>
        <v>100000</v>
      </c>
      <c r="CK18">
        <f t="shared" si="6"/>
        <v>100000</v>
      </c>
      <c r="CL18">
        <f t="shared" si="6"/>
        <v>100000</v>
      </c>
      <c r="CM18">
        <f t="shared" si="6"/>
        <v>100000</v>
      </c>
      <c r="CN18">
        <f t="shared" si="6"/>
        <v>100000</v>
      </c>
      <c r="CO18">
        <f t="shared" si="6"/>
        <v>100000</v>
      </c>
      <c r="CP18">
        <f t="shared" si="6"/>
        <v>100000</v>
      </c>
      <c r="CQ18">
        <f t="shared" si="6"/>
        <v>100000</v>
      </c>
      <c r="CR18">
        <f t="shared" si="6"/>
        <v>100000</v>
      </c>
      <c r="CS18">
        <f t="shared" si="6"/>
        <v>100000</v>
      </c>
      <c r="CT18">
        <f t="shared" si="6"/>
        <v>100000</v>
      </c>
      <c r="CU18">
        <f t="shared" si="7"/>
        <v>100000</v>
      </c>
      <c r="CV18">
        <f t="shared" si="7"/>
        <v>100000</v>
      </c>
      <c r="CW18">
        <f t="shared" si="7"/>
        <v>100000</v>
      </c>
      <c r="CX18">
        <f t="shared" si="7"/>
        <v>100000</v>
      </c>
      <c r="CY18">
        <f t="shared" si="7"/>
        <v>100000</v>
      </c>
      <c r="CZ18">
        <f t="shared" si="7"/>
        <v>100000</v>
      </c>
      <c r="DA18">
        <f t="shared" si="7"/>
        <v>100000</v>
      </c>
      <c r="DB18">
        <f t="shared" si="7"/>
        <v>100000</v>
      </c>
      <c r="DC18">
        <f t="shared" si="7"/>
        <v>100000</v>
      </c>
      <c r="DD18">
        <f t="shared" si="7"/>
        <v>100000</v>
      </c>
      <c r="DE18">
        <f t="shared" si="7"/>
        <v>100000</v>
      </c>
      <c r="DF18">
        <f t="shared" si="7"/>
        <v>309.1925290171158</v>
      </c>
      <c r="DG18">
        <f t="shared" si="7"/>
        <v>333.69842313082637</v>
      </c>
      <c r="DH18">
        <f t="shared" si="7"/>
        <v>140.74781419261902</v>
      </c>
      <c r="DI18">
        <f t="shared" si="7"/>
        <v>47.61386352733838</v>
      </c>
      <c r="DJ18">
        <f t="shared" si="7"/>
        <v>100000</v>
      </c>
      <c r="DK18" s="10">
        <f t="shared" si="13"/>
        <v>48</v>
      </c>
      <c r="DL18">
        <f t="shared" si="14"/>
        <v>47.61386352733838</v>
      </c>
      <c r="DM18">
        <f t="shared" si="15"/>
        <v>0.7284844707789855</v>
      </c>
      <c r="DN18">
        <f t="shared" si="8"/>
        <v>48</v>
      </c>
      <c r="DO18" s="5">
        <f>$D17</f>
        <v>532.76</v>
      </c>
      <c r="DP18" s="6">
        <f>$E17</f>
        <v>525.16</v>
      </c>
      <c r="DQ18" s="3">
        <f>INDEX($BN$4:$DJ$5,1,$DN18)</f>
        <v>537.32</v>
      </c>
      <c r="DR18" s="4">
        <f>INDEX($BN$4:$DJ$5,2,$DN18)</f>
        <v>454.86</v>
      </c>
      <c r="DS18" t="e">
        <f t="shared" si="16"/>
        <v>#REF!</v>
      </c>
    </row>
    <row r="19" spans="1:123" ht="12.75" thickBot="1">
      <c r="A19" t="s">
        <v>51</v>
      </c>
      <c r="B19">
        <v>9</v>
      </c>
      <c r="D19">
        <v>380</v>
      </c>
      <c r="E19">
        <v>315</v>
      </c>
      <c r="F19">
        <v>0.00917477813615458</v>
      </c>
      <c r="I19">
        <f t="shared" si="2"/>
        <v>190.6800041955108</v>
      </c>
      <c r="J19">
        <f t="shared" si="17"/>
        <v>162.28634569796682</v>
      </c>
      <c r="K19">
        <f t="shared" si="17"/>
        <v>115.40854214485164</v>
      </c>
      <c r="L19">
        <f t="shared" si="17"/>
        <v>210.93208859725442</v>
      </c>
      <c r="M19">
        <f t="shared" si="17"/>
        <v>95.08408489331956</v>
      </c>
      <c r="N19">
        <f t="shared" si="17"/>
        <v>242.64140619440857</v>
      </c>
      <c r="O19">
        <f t="shared" si="17"/>
        <v>259.8130928186645</v>
      </c>
      <c r="P19">
        <f t="shared" si="17"/>
        <v>166.46739620718526</v>
      </c>
      <c r="Q19">
        <f t="shared" si="17"/>
        <v>25</v>
      </c>
      <c r="R19">
        <f t="shared" si="17"/>
        <v>217.22373443065564</v>
      </c>
      <c r="S19">
        <f t="shared" si="17"/>
        <v>231.73894364133105</v>
      </c>
      <c r="T19">
        <f t="shared" si="17"/>
        <v>206.8799574632594</v>
      </c>
      <c r="U19">
        <f t="shared" si="17"/>
        <v>195.14661667577025</v>
      </c>
      <c r="V19">
        <f t="shared" si="17"/>
        <v>254.23318430134174</v>
      </c>
      <c r="W19">
        <f t="shared" si="17"/>
        <v>264.1370629048487</v>
      </c>
      <c r="X19">
        <f t="shared" si="17"/>
        <v>274.17062789438256</v>
      </c>
      <c r="Y19">
        <f t="shared" si="17"/>
        <v>283.6872305903105</v>
      </c>
      <c r="Z19">
        <f t="shared" si="17"/>
        <v>299.9961846424051</v>
      </c>
      <c r="AA19">
        <f t="shared" si="17"/>
        <v>348.91762810153347</v>
      </c>
      <c r="AB19">
        <f t="shared" si="17"/>
        <v>422.8582764946194</v>
      </c>
      <c r="AC19">
        <f t="shared" si="17"/>
        <v>357.14819893148</v>
      </c>
      <c r="AD19">
        <f t="shared" si="17"/>
        <v>518.8505499659801</v>
      </c>
      <c r="AE19">
        <f t="shared" si="17"/>
        <v>306.42434629121755</v>
      </c>
      <c r="AF19">
        <f t="shared" si="17"/>
        <v>368.0700422473962</v>
      </c>
      <c r="AG19">
        <f t="shared" si="17"/>
        <v>145.01259669421827</v>
      </c>
      <c r="AH19">
        <f t="shared" si="17"/>
        <v>254.643922370042</v>
      </c>
      <c r="AI19">
        <f t="shared" si="17"/>
        <v>292.5259133820455</v>
      </c>
      <c r="AJ19">
        <f t="shared" si="17"/>
        <v>221.91253502224697</v>
      </c>
      <c r="AK19">
        <f t="shared" si="17"/>
        <v>146.3674403684098</v>
      </c>
      <c r="AL19">
        <f t="shared" si="17"/>
        <v>180.62391868188442</v>
      </c>
      <c r="AM19">
        <f t="shared" si="17"/>
        <v>256.1715089544503</v>
      </c>
      <c r="AN19">
        <f t="shared" si="17"/>
        <v>252.94989227117694</v>
      </c>
      <c r="AO19">
        <f t="shared" si="17"/>
        <v>308.73513567457786</v>
      </c>
      <c r="AP19">
        <f t="shared" si="17"/>
        <v>354.41832909712787</v>
      </c>
      <c r="AQ19">
        <f t="shared" si="17"/>
        <v>300.20606389611794</v>
      </c>
      <c r="AR19">
        <f t="shared" si="17"/>
        <v>307.00179282864127</v>
      </c>
      <c r="AS19">
        <f t="shared" si="17"/>
        <v>292.5679989335813</v>
      </c>
      <c r="AT19">
        <f t="shared" si="17"/>
        <v>307.98094746266366</v>
      </c>
      <c r="AU19">
        <f t="shared" si="17"/>
        <v>446.3973163001767</v>
      </c>
      <c r="AV19">
        <f t="shared" si="17"/>
        <v>457.9980314368174</v>
      </c>
      <c r="AW19">
        <f t="shared" si="17"/>
        <v>461.8701172407671</v>
      </c>
      <c r="AX19">
        <f t="shared" si="17"/>
        <v>387.39242532605095</v>
      </c>
      <c r="AY19">
        <f t="shared" si="17"/>
        <v>353.5630167311055</v>
      </c>
      <c r="AZ19">
        <f t="shared" si="17"/>
        <v>199.295343648566</v>
      </c>
      <c r="BA19">
        <f t="shared" si="17"/>
        <v>145.3263981525724</v>
      </c>
      <c r="BB19">
        <f t="shared" si="17"/>
        <v>457.1931394935843</v>
      </c>
      <c r="BC19">
        <f t="shared" si="17"/>
        <v>297.10935697146937</v>
      </c>
      <c r="BD19">
        <f t="shared" si="17"/>
        <v>210.50036104482106</v>
      </c>
      <c r="BE19">
        <f t="shared" si="17"/>
        <v>383.6185318776975</v>
      </c>
      <c r="BF19" t="str">
        <f t="shared" si="10"/>
        <v>West Ithaca</v>
      </c>
      <c r="BI19">
        <v>9</v>
      </c>
      <c r="BJ19">
        <f t="shared" si="11"/>
        <v>380</v>
      </c>
      <c r="BK19">
        <f t="shared" si="12"/>
        <v>315</v>
      </c>
      <c r="BL19">
        <v>9</v>
      </c>
      <c r="BN19">
        <f t="shared" si="4"/>
        <v>100000</v>
      </c>
      <c r="BO19">
        <f t="shared" si="5"/>
        <v>100000</v>
      </c>
      <c r="BP19">
        <f t="shared" si="5"/>
        <v>100000</v>
      </c>
      <c r="BQ19">
        <f t="shared" si="5"/>
        <v>100000</v>
      </c>
      <c r="BR19">
        <f t="shared" si="5"/>
        <v>100000</v>
      </c>
      <c r="BS19">
        <f t="shared" si="5"/>
        <v>100000</v>
      </c>
      <c r="BT19">
        <f t="shared" si="5"/>
        <v>100000</v>
      </c>
      <c r="BU19">
        <f t="shared" si="5"/>
        <v>100000</v>
      </c>
      <c r="BV19">
        <f t="shared" si="5"/>
        <v>100000</v>
      </c>
      <c r="BW19">
        <f t="shared" si="5"/>
        <v>100000</v>
      </c>
      <c r="BX19">
        <f t="shared" si="5"/>
        <v>100000</v>
      </c>
      <c r="BY19">
        <f t="shared" si="5"/>
        <v>100000</v>
      </c>
      <c r="BZ19">
        <f t="shared" si="5"/>
        <v>100000</v>
      </c>
      <c r="CA19">
        <f t="shared" si="5"/>
        <v>100000</v>
      </c>
      <c r="CB19">
        <f t="shared" si="5"/>
        <v>100000</v>
      </c>
      <c r="CC19">
        <f t="shared" si="5"/>
        <v>100000</v>
      </c>
      <c r="CD19">
        <f t="shared" si="5"/>
        <v>100000</v>
      </c>
      <c r="CE19">
        <f t="shared" si="6"/>
        <v>100000</v>
      </c>
      <c r="CF19">
        <f t="shared" si="6"/>
        <v>100000</v>
      </c>
      <c r="CG19">
        <f t="shared" si="6"/>
        <v>100000</v>
      </c>
      <c r="CH19">
        <f t="shared" si="6"/>
        <v>100000</v>
      </c>
      <c r="CI19">
        <f t="shared" si="6"/>
        <v>100000</v>
      </c>
      <c r="CJ19">
        <f t="shared" si="6"/>
        <v>100000</v>
      </c>
      <c r="CK19">
        <f t="shared" si="6"/>
        <v>100000</v>
      </c>
      <c r="CL19">
        <f t="shared" si="6"/>
        <v>100000</v>
      </c>
      <c r="CM19">
        <f t="shared" si="6"/>
        <v>100000</v>
      </c>
      <c r="CN19">
        <f t="shared" si="6"/>
        <v>100000</v>
      </c>
      <c r="CO19">
        <f t="shared" si="6"/>
        <v>100000</v>
      </c>
      <c r="CP19">
        <f t="shared" si="6"/>
        <v>100000</v>
      </c>
      <c r="CQ19">
        <f t="shared" si="6"/>
        <v>100000</v>
      </c>
      <c r="CR19">
        <f t="shared" si="6"/>
        <v>100000</v>
      </c>
      <c r="CS19">
        <f t="shared" si="6"/>
        <v>100000</v>
      </c>
      <c r="CT19">
        <f t="shared" si="6"/>
        <v>100000</v>
      </c>
      <c r="CU19">
        <f t="shared" si="7"/>
        <v>100000</v>
      </c>
      <c r="CV19">
        <f t="shared" si="7"/>
        <v>100000</v>
      </c>
      <c r="CW19">
        <f t="shared" si="7"/>
        <v>100000</v>
      </c>
      <c r="CX19">
        <f t="shared" si="7"/>
        <v>100000</v>
      </c>
      <c r="CY19">
        <f t="shared" si="7"/>
        <v>100000</v>
      </c>
      <c r="CZ19">
        <f t="shared" si="7"/>
        <v>100000</v>
      </c>
      <c r="DA19">
        <f t="shared" si="7"/>
        <v>100000</v>
      </c>
      <c r="DB19">
        <f t="shared" si="7"/>
        <v>100000</v>
      </c>
      <c r="DC19">
        <f t="shared" si="7"/>
        <v>100000</v>
      </c>
      <c r="DD19">
        <f t="shared" si="7"/>
        <v>100000</v>
      </c>
      <c r="DE19">
        <f t="shared" si="7"/>
        <v>100000</v>
      </c>
      <c r="DF19">
        <f t="shared" si="7"/>
        <v>145.3263981525724</v>
      </c>
      <c r="DG19">
        <f t="shared" si="7"/>
        <v>457.1931394935843</v>
      </c>
      <c r="DH19">
        <f t="shared" si="7"/>
        <v>297.10935697146937</v>
      </c>
      <c r="DI19">
        <f t="shared" si="7"/>
        <v>210.50036104482106</v>
      </c>
      <c r="DJ19">
        <f t="shared" si="7"/>
        <v>100000</v>
      </c>
      <c r="DK19" s="10">
        <f t="shared" si="13"/>
        <v>45</v>
      </c>
      <c r="DL19">
        <f t="shared" si="14"/>
        <v>145.3263981525724</v>
      </c>
      <c r="DM19">
        <f t="shared" si="15"/>
        <v>1.3333374603763168</v>
      </c>
      <c r="DN19">
        <f t="shared" si="8"/>
        <v>45</v>
      </c>
      <c r="DO19" s="3">
        <f>INDEX($BN$4:$DJ$5,1,$DN19)</f>
        <v>288.42</v>
      </c>
      <c r="DP19" s="4">
        <f>INDEX($BN$4:$DJ$5,2,$DN19)</f>
        <v>202.16</v>
      </c>
      <c r="DQ19" s="5">
        <f>$D18</f>
        <v>514.52</v>
      </c>
      <c r="DR19" s="6">
        <f>$E18</f>
        <v>413.06</v>
      </c>
      <c r="DS19" t="e">
        <f t="shared" si="16"/>
        <v>#REF!</v>
      </c>
    </row>
    <row r="20" spans="1:123" ht="12.75" thickBot="1">
      <c r="A20" t="s">
        <v>52</v>
      </c>
      <c r="B20">
        <v>10</v>
      </c>
      <c r="D20">
        <v>548.72</v>
      </c>
      <c r="E20">
        <v>451.82</v>
      </c>
      <c r="F20">
        <v>0.03567399766907033</v>
      </c>
      <c r="I20">
        <f t="shared" si="2"/>
        <v>65.01110366698909</v>
      </c>
      <c r="J20">
        <f t="shared" si="17"/>
        <v>64.83873533621707</v>
      </c>
      <c r="K20">
        <f t="shared" si="17"/>
        <v>105.9170430100841</v>
      </c>
      <c r="L20">
        <f t="shared" si="17"/>
        <v>41.2680699815245</v>
      </c>
      <c r="M20">
        <f t="shared" si="17"/>
        <v>308.73988598818914</v>
      </c>
      <c r="N20">
        <f t="shared" si="17"/>
        <v>71.54603832498346</v>
      </c>
      <c r="O20">
        <f t="shared" si="17"/>
        <v>75.05649338997924</v>
      </c>
      <c r="P20">
        <f t="shared" si="17"/>
        <v>51.69117526232115</v>
      </c>
      <c r="Q20">
        <f t="shared" si="17"/>
        <v>212.52517686147212</v>
      </c>
      <c r="R20">
        <f t="shared" si="17"/>
        <v>0</v>
      </c>
      <c r="S20">
        <f t="shared" si="17"/>
        <v>22.04000000000002</v>
      </c>
      <c r="T20">
        <f t="shared" si="17"/>
        <v>17.099999999999966</v>
      </c>
      <c r="U20">
        <f t="shared" si="17"/>
        <v>38.75999999999999</v>
      </c>
      <c r="V20">
        <f t="shared" si="17"/>
        <v>37.90297613644602</v>
      </c>
      <c r="W20">
        <f t="shared" si="17"/>
        <v>73.18231753641035</v>
      </c>
      <c r="X20">
        <f t="shared" si="17"/>
        <v>71.58538398304498</v>
      </c>
      <c r="Y20">
        <f t="shared" si="17"/>
        <v>66.49999999999997</v>
      </c>
      <c r="Z20">
        <f t="shared" si="17"/>
        <v>104.93092966327904</v>
      </c>
      <c r="AA20">
        <f t="shared" si="17"/>
        <v>174.34216128062658</v>
      </c>
      <c r="AB20">
        <f t="shared" si="17"/>
        <v>262.7897136495262</v>
      </c>
      <c r="AC20">
        <f t="shared" si="17"/>
        <v>154.9025616314979</v>
      </c>
      <c r="AD20">
        <f t="shared" si="17"/>
        <v>333.73823155281445</v>
      </c>
      <c r="AE20">
        <f t="shared" si="17"/>
        <v>278.09899604277615</v>
      </c>
      <c r="AF20">
        <f t="shared" si="17"/>
        <v>151.28057244735692</v>
      </c>
      <c r="AG20">
        <f t="shared" si="17"/>
        <v>149.11695812348108</v>
      </c>
      <c r="AH20">
        <f t="shared" si="17"/>
        <v>93.3540208025342</v>
      </c>
      <c r="AI20">
        <f t="shared" si="17"/>
        <v>191.70387998160075</v>
      </c>
      <c r="AJ20">
        <f t="shared" si="17"/>
        <v>129.639605059565</v>
      </c>
      <c r="AK20">
        <f t="shared" si="17"/>
        <v>109.81222154204877</v>
      </c>
      <c r="AL20">
        <f t="shared" si="17"/>
        <v>122.34112472917681</v>
      </c>
      <c r="AM20">
        <f t="shared" si="17"/>
        <v>135.6094303505475</v>
      </c>
      <c r="AN20">
        <f t="shared" si="17"/>
        <v>175.8086334626374</v>
      </c>
      <c r="AO20">
        <f t="shared" si="17"/>
        <v>227.08903011814547</v>
      </c>
      <c r="AP20">
        <f t="shared" si="17"/>
        <v>259.84026554789386</v>
      </c>
      <c r="AQ20">
        <f t="shared" si="17"/>
        <v>178.81210809114688</v>
      </c>
      <c r="AR20">
        <f t="shared" si="17"/>
        <v>143.6103408532964</v>
      </c>
      <c r="AS20">
        <f t="shared" si="17"/>
        <v>106.18535492241858</v>
      </c>
      <c r="AT20">
        <f t="shared" si="17"/>
        <v>99.52010651119699</v>
      </c>
      <c r="AU20">
        <f t="shared" si="17"/>
        <v>232.57397016863257</v>
      </c>
      <c r="AV20">
        <f t="shared" si="17"/>
        <v>259.9669402058654</v>
      </c>
      <c r="AW20">
        <f t="shared" si="17"/>
        <v>301.4379790271955</v>
      </c>
      <c r="AX20">
        <f t="shared" si="17"/>
        <v>233.87541384249855</v>
      </c>
      <c r="AY20">
        <f t="shared" si="17"/>
        <v>166.61602563979247</v>
      </c>
      <c r="AZ20">
        <f t="shared" si="17"/>
        <v>245.86734146689753</v>
      </c>
      <c r="BA20">
        <f t="shared" si="17"/>
        <v>360.67465339277726</v>
      </c>
      <c r="BB20">
        <f t="shared" si="17"/>
        <v>294.9960338716438</v>
      </c>
      <c r="BC20">
        <f t="shared" si="17"/>
        <v>108.0724275659615</v>
      </c>
      <c r="BD20">
        <f t="shared" si="17"/>
        <v>11.7983727691576</v>
      </c>
      <c r="BE20">
        <f t="shared" si="17"/>
        <v>195.5150776794465</v>
      </c>
      <c r="BF20" t="str">
        <f t="shared" si="10"/>
        <v>Green &amp; Cayuga</v>
      </c>
      <c r="BI20">
        <v>10</v>
      </c>
      <c r="BJ20">
        <f t="shared" si="11"/>
        <v>548.72</v>
      </c>
      <c r="BK20">
        <f t="shared" si="12"/>
        <v>451.82</v>
      </c>
      <c r="BL20">
        <v>10</v>
      </c>
      <c r="BN20">
        <f t="shared" si="4"/>
        <v>100000</v>
      </c>
      <c r="BO20">
        <f t="shared" si="5"/>
        <v>100000</v>
      </c>
      <c r="BP20">
        <f t="shared" si="5"/>
        <v>100000</v>
      </c>
      <c r="BQ20">
        <f t="shared" si="5"/>
        <v>100000</v>
      </c>
      <c r="BR20">
        <f t="shared" si="5"/>
        <v>100000</v>
      </c>
      <c r="BS20">
        <f t="shared" si="5"/>
        <v>100000</v>
      </c>
      <c r="BT20">
        <f t="shared" si="5"/>
        <v>100000</v>
      </c>
      <c r="BU20">
        <f t="shared" si="5"/>
        <v>100000</v>
      </c>
      <c r="BV20">
        <f t="shared" si="5"/>
        <v>100000</v>
      </c>
      <c r="BW20">
        <f t="shared" si="5"/>
        <v>100000</v>
      </c>
      <c r="BX20">
        <f t="shared" si="5"/>
        <v>100000</v>
      </c>
      <c r="BY20">
        <f t="shared" si="5"/>
        <v>100000</v>
      </c>
      <c r="BZ20">
        <f t="shared" si="5"/>
        <v>100000</v>
      </c>
      <c r="CA20">
        <f t="shared" si="5"/>
        <v>100000</v>
      </c>
      <c r="CB20">
        <f t="shared" si="5"/>
        <v>100000</v>
      </c>
      <c r="CC20">
        <f t="shared" si="5"/>
        <v>100000</v>
      </c>
      <c r="CD20">
        <f t="shared" si="5"/>
        <v>100000</v>
      </c>
      <c r="CE20">
        <f t="shared" si="6"/>
        <v>100000</v>
      </c>
      <c r="CF20">
        <f t="shared" si="6"/>
        <v>100000</v>
      </c>
      <c r="CG20">
        <f t="shared" si="6"/>
        <v>100000</v>
      </c>
      <c r="CH20">
        <f t="shared" si="6"/>
        <v>100000</v>
      </c>
      <c r="CI20">
        <f t="shared" si="6"/>
        <v>100000</v>
      </c>
      <c r="CJ20">
        <f t="shared" si="6"/>
        <v>100000</v>
      </c>
      <c r="CK20">
        <f t="shared" si="6"/>
        <v>100000</v>
      </c>
      <c r="CL20">
        <f t="shared" si="6"/>
        <v>100000</v>
      </c>
      <c r="CM20">
        <f t="shared" si="6"/>
        <v>100000</v>
      </c>
      <c r="CN20">
        <f t="shared" si="6"/>
        <v>100000</v>
      </c>
      <c r="CO20">
        <f t="shared" si="6"/>
        <v>100000</v>
      </c>
      <c r="CP20">
        <f t="shared" si="6"/>
        <v>100000</v>
      </c>
      <c r="CQ20">
        <f t="shared" si="6"/>
        <v>100000</v>
      </c>
      <c r="CR20">
        <f t="shared" si="6"/>
        <v>100000</v>
      </c>
      <c r="CS20">
        <f t="shared" si="6"/>
        <v>100000</v>
      </c>
      <c r="CT20">
        <f t="shared" si="6"/>
        <v>100000</v>
      </c>
      <c r="CU20">
        <f t="shared" si="7"/>
        <v>100000</v>
      </c>
      <c r="CV20">
        <f t="shared" si="7"/>
        <v>100000</v>
      </c>
      <c r="CW20">
        <f t="shared" si="7"/>
        <v>100000</v>
      </c>
      <c r="CX20">
        <f t="shared" si="7"/>
        <v>100000</v>
      </c>
      <c r="CY20">
        <f t="shared" si="7"/>
        <v>100000</v>
      </c>
      <c r="CZ20">
        <f t="shared" si="7"/>
        <v>100000</v>
      </c>
      <c r="DA20">
        <f t="shared" si="7"/>
        <v>100000</v>
      </c>
      <c r="DB20">
        <f t="shared" si="7"/>
        <v>100000</v>
      </c>
      <c r="DC20">
        <f t="shared" si="7"/>
        <v>100000</v>
      </c>
      <c r="DD20">
        <f t="shared" si="7"/>
        <v>100000</v>
      </c>
      <c r="DE20">
        <f t="shared" si="7"/>
        <v>100000</v>
      </c>
      <c r="DF20">
        <f t="shared" si="7"/>
        <v>360.67465339277726</v>
      </c>
      <c r="DG20">
        <f t="shared" si="7"/>
        <v>294.9960338716438</v>
      </c>
      <c r="DH20">
        <f t="shared" si="7"/>
        <v>108.0724275659615</v>
      </c>
      <c r="DI20">
        <f t="shared" si="7"/>
        <v>11.7983727691576</v>
      </c>
      <c r="DJ20">
        <f t="shared" si="7"/>
        <v>100000</v>
      </c>
      <c r="DK20" s="10">
        <f t="shared" si="13"/>
        <v>48</v>
      </c>
      <c r="DL20">
        <f t="shared" si="14"/>
        <v>11.7983727691576</v>
      </c>
      <c r="DM20">
        <f t="shared" si="15"/>
        <v>0.42089512266575113</v>
      </c>
      <c r="DN20">
        <f t="shared" si="8"/>
        <v>48</v>
      </c>
      <c r="DO20" s="5">
        <f>$D19</f>
        <v>380</v>
      </c>
      <c r="DP20" s="6">
        <f>$E19</f>
        <v>315</v>
      </c>
      <c r="DQ20" s="3">
        <f>INDEX($BN$4:$DJ$5,1,$DN20)</f>
        <v>537.32</v>
      </c>
      <c r="DR20" s="4">
        <f>INDEX($BN$4:$DJ$5,2,$DN20)</f>
        <v>454.86</v>
      </c>
      <c r="DS20" t="e">
        <f t="shared" si="16"/>
        <v>#REF!</v>
      </c>
    </row>
    <row r="21" spans="1:123" ht="12.75" thickBot="1">
      <c r="A21" t="s">
        <v>53</v>
      </c>
      <c r="B21">
        <v>11</v>
      </c>
      <c r="D21">
        <v>548.72</v>
      </c>
      <c r="E21">
        <v>473.86</v>
      </c>
      <c r="F21">
        <v>0.013736539332343195</v>
      </c>
      <c r="I21">
        <f t="shared" si="2"/>
        <v>61.57055465074194</v>
      </c>
      <c r="J21">
        <f t="shared" si="17"/>
        <v>72.6366794395229</v>
      </c>
      <c r="K21">
        <f t="shared" si="17"/>
        <v>123.7368465736864</v>
      </c>
      <c r="L21">
        <f t="shared" si="17"/>
        <v>33.166838860524585</v>
      </c>
      <c r="M21">
        <f t="shared" si="17"/>
        <v>324.6341134261771</v>
      </c>
      <c r="N21">
        <f t="shared" si="17"/>
        <v>52.82546734293981</v>
      </c>
      <c r="O21">
        <f t="shared" si="17"/>
        <v>53.725334805843666</v>
      </c>
      <c r="P21">
        <f t="shared" si="17"/>
        <v>69.75872705260615</v>
      </c>
      <c r="Q21">
        <f t="shared" si="17"/>
        <v>228.7901615017569</v>
      </c>
      <c r="R21">
        <f t="shared" si="17"/>
        <v>22.04000000000002</v>
      </c>
      <c r="S21">
        <f t="shared" si="17"/>
        <v>0</v>
      </c>
      <c r="T21">
        <f t="shared" si="17"/>
        <v>39.139999999999986</v>
      </c>
      <c r="U21">
        <f t="shared" si="17"/>
        <v>60.80000000000001</v>
      </c>
      <c r="V21">
        <f t="shared" si="17"/>
        <v>34.67174642269978</v>
      </c>
      <c r="W21">
        <f t="shared" si="17"/>
        <v>82.74320032486052</v>
      </c>
      <c r="X21">
        <f t="shared" si="17"/>
        <v>76.2314475790667</v>
      </c>
      <c r="Y21">
        <f t="shared" si="17"/>
        <v>56.11790801517813</v>
      </c>
      <c r="Z21">
        <f t="shared" si="17"/>
        <v>83.00543114760627</v>
      </c>
      <c r="AA21">
        <f t="shared" si="17"/>
        <v>152.34588146714043</v>
      </c>
      <c r="AB21">
        <f t="shared" si="17"/>
        <v>240.87324467445524</v>
      </c>
      <c r="AC21">
        <f t="shared" si="17"/>
        <v>134.09477991331354</v>
      </c>
      <c r="AD21">
        <f t="shared" si="17"/>
        <v>312.1079518371808</v>
      </c>
      <c r="AE21">
        <f t="shared" si="17"/>
        <v>265.6537031550662</v>
      </c>
      <c r="AF21">
        <f t="shared" si="17"/>
        <v>136.68014193729823</v>
      </c>
      <c r="AG21">
        <f t="shared" si="17"/>
        <v>149.73350192926102</v>
      </c>
      <c r="AH21">
        <f t="shared" si="17"/>
        <v>108.38263514050574</v>
      </c>
      <c r="AI21">
        <f t="shared" si="17"/>
        <v>174.84129946897554</v>
      </c>
      <c r="AJ21">
        <f t="shared" si="17"/>
        <v>150.06103291661032</v>
      </c>
      <c r="AK21">
        <f t="shared" si="17"/>
        <v>131.3510989676143</v>
      </c>
      <c r="AL21">
        <f t="shared" si="17"/>
        <v>144.3015523132028</v>
      </c>
      <c r="AM21">
        <f t="shared" si="17"/>
        <v>153.34777468225616</v>
      </c>
      <c r="AN21">
        <f t="shared" si="17"/>
        <v>195.47851544351363</v>
      </c>
      <c r="AO21">
        <f t="shared" si="17"/>
        <v>245.04107818894363</v>
      </c>
      <c r="AP21">
        <f t="shared" si="17"/>
        <v>275.9713209737563</v>
      </c>
      <c r="AQ21">
        <f t="shared" si="17"/>
        <v>194.47277341571493</v>
      </c>
      <c r="AR21">
        <f t="shared" si="17"/>
        <v>154.51054203516335</v>
      </c>
      <c r="AS21">
        <f t="shared" si="17"/>
        <v>113.87326288466492</v>
      </c>
      <c r="AT21">
        <f t="shared" si="17"/>
        <v>98.16437846795543</v>
      </c>
      <c r="AU21">
        <f t="shared" si="17"/>
        <v>224.17584615653843</v>
      </c>
      <c r="AV21">
        <f t="shared" si="17"/>
        <v>258.4807373867538</v>
      </c>
      <c r="AW21">
        <f t="shared" si="17"/>
        <v>308.19710186826865</v>
      </c>
      <c r="AX21">
        <f t="shared" si="17"/>
        <v>243.21454643996927</v>
      </c>
      <c r="AY21">
        <f t="shared" si="17"/>
        <v>170.7862219267116</v>
      </c>
      <c r="AZ21">
        <f t="shared" si="17"/>
        <v>267.90673750393063</v>
      </c>
      <c r="BA21">
        <f t="shared" si="17"/>
        <v>376.26716572137946</v>
      </c>
      <c r="BB21">
        <f t="shared" si="17"/>
        <v>272.99608348839</v>
      </c>
      <c r="BC21">
        <f aca="true" t="shared" si="18" ref="J21:BE27">SQRT(($D21-BC$9)^2+($E21-BC$10)^2)</f>
        <v>114.7625165286994</v>
      </c>
      <c r="BD21">
        <f t="shared" si="18"/>
        <v>22.15761720041213</v>
      </c>
      <c r="BE21">
        <f t="shared" si="18"/>
        <v>173.69284153355312</v>
      </c>
      <c r="BF21" t="str">
        <f t="shared" si="10"/>
        <v>Cayuga &amp; Clinton</v>
      </c>
      <c r="BI21">
        <v>11</v>
      </c>
      <c r="BJ21">
        <f t="shared" si="11"/>
        <v>548.72</v>
      </c>
      <c r="BK21">
        <f t="shared" si="12"/>
        <v>473.86</v>
      </c>
      <c r="BL21">
        <v>11</v>
      </c>
      <c r="BN21">
        <f t="shared" si="4"/>
        <v>100000</v>
      </c>
      <c r="BO21">
        <f t="shared" si="5"/>
        <v>100000</v>
      </c>
      <c r="BP21">
        <f t="shared" si="5"/>
        <v>100000</v>
      </c>
      <c r="BQ21">
        <f t="shared" si="5"/>
        <v>100000</v>
      </c>
      <c r="BR21">
        <f t="shared" si="5"/>
        <v>100000</v>
      </c>
      <c r="BS21">
        <f t="shared" si="5"/>
        <v>100000</v>
      </c>
      <c r="BT21">
        <f t="shared" si="5"/>
        <v>100000</v>
      </c>
      <c r="BU21">
        <f t="shared" si="5"/>
        <v>100000</v>
      </c>
      <c r="BV21">
        <f t="shared" si="5"/>
        <v>100000</v>
      </c>
      <c r="BW21">
        <f t="shared" si="5"/>
        <v>100000</v>
      </c>
      <c r="BX21">
        <f t="shared" si="5"/>
        <v>100000</v>
      </c>
      <c r="BY21">
        <f t="shared" si="5"/>
        <v>100000</v>
      </c>
      <c r="BZ21">
        <f t="shared" si="5"/>
        <v>100000</v>
      </c>
      <c r="CA21">
        <f t="shared" si="5"/>
        <v>100000</v>
      </c>
      <c r="CB21">
        <f t="shared" si="5"/>
        <v>100000</v>
      </c>
      <c r="CC21">
        <f t="shared" si="5"/>
        <v>100000</v>
      </c>
      <c r="CD21">
        <f t="shared" si="5"/>
        <v>100000</v>
      </c>
      <c r="CE21">
        <f t="shared" si="6"/>
        <v>100000</v>
      </c>
      <c r="CF21">
        <f t="shared" si="6"/>
        <v>100000</v>
      </c>
      <c r="CG21">
        <f t="shared" si="6"/>
        <v>100000</v>
      </c>
      <c r="CH21">
        <f t="shared" si="6"/>
        <v>100000</v>
      </c>
      <c r="CI21">
        <f t="shared" si="6"/>
        <v>100000</v>
      </c>
      <c r="CJ21">
        <f t="shared" si="6"/>
        <v>100000</v>
      </c>
      <c r="CK21">
        <f t="shared" si="6"/>
        <v>100000</v>
      </c>
      <c r="CL21">
        <f t="shared" si="6"/>
        <v>100000</v>
      </c>
      <c r="CM21">
        <f t="shared" si="6"/>
        <v>100000</v>
      </c>
      <c r="CN21">
        <f t="shared" si="6"/>
        <v>100000</v>
      </c>
      <c r="CO21">
        <f t="shared" si="6"/>
        <v>100000</v>
      </c>
      <c r="CP21">
        <f t="shared" si="6"/>
        <v>100000</v>
      </c>
      <c r="CQ21">
        <f t="shared" si="6"/>
        <v>100000</v>
      </c>
      <c r="CR21">
        <f t="shared" si="6"/>
        <v>100000</v>
      </c>
      <c r="CS21">
        <f t="shared" si="6"/>
        <v>100000</v>
      </c>
      <c r="CT21">
        <f t="shared" si="6"/>
        <v>100000</v>
      </c>
      <c r="CU21">
        <f t="shared" si="7"/>
        <v>100000</v>
      </c>
      <c r="CV21">
        <f t="shared" si="7"/>
        <v>100000</v>
      </c>
      <c r="CW21">
        <f t="shared" si="7"/>
        <v>100000</v>
      </c>
      <c r="CX21">
        <f t="shared" si="7"/>
        <v>100000</v>
      </c>
      <c r="CY21">
        <f t="shared" si="7"/>
        <v>100000</v>
      </c>
      <c r="CZ21">
        <f t="shared" si="7"/>
        <v>100000</v>
      </c>
      <c r="DA21">
        <f t="shared" si="7"/>
        <v>100000</v>
      </c>
      <c r="DB21">
        <f t="shared" si="7"/>
        <v>100000</v>
      </c>
      <c r="DC21">
        <f t="shared" si="7"/>
        <v>100000</v>
      </c>
      <c r="DD21">
        <f t="shared" si="7"/>
        <v>100000</v>
      </c>
      <c r="DE21">
        <f t="shared" si="7"/>
        <v>100000</v>
      </c>
      <c r="DF21">
        <f t="shared" si="7"/>
        <v>376.26716572137946</v>
      </c>
      <c r="DG21">
        <f t="shared" si="7"/>
        <v>272.99608348839</v>
      </c>
      <c r="DH21">
        <f t="shared" si="7"/>
        <v>114.7625165286994</v>
      </c>
      <c r="DI21">
        <f t="shared" si="7"/>
        <v>22.15761720041213</v>
      </c>
      <c r="DJ21">
        <f t="shared" si="7"/>
        <v>100000</v>
      </c>
      <c r="DK21" s="10">
        <f t="shared" si="13"/>
        <v>48</v>
      </c>
      <c r="DL21">
        <f t="shared" si="14"/>
        <v>22.15761720041213</v>
      </c>
      <c r="DM21">
        <f t="shared" si="15"/>
        <v>0.30436898018446534</v>
      </c>
      <c r="DN21">
        <f t="shared" si="8"/>
        <v>48</v>
      </c>
      <c r="DO21" s="3">
        <f>INDEX($BN$4:$DJ$5,1,$DN21)</f>
        <v>537.32</v>
      </c>
      <c r="DP21" s="4">
        <f>INDEX($BN$4:$DJ$5,2,$DN21)</f>
        <v>454.86</v>
      </c>
      <c r="DQ21" s="5">
        <f>$D20</f>
        <v>548.72</v>
      </c>
      <c r="DR21" s="6">
        <f>$E20</f>
        <v>451.82</v>
      </c>
      <c r="DS21" t="e">
        <f t="shared" si="16"/>
        <v>#REF!</v>
      </c>
    </row>
    <row r="22" spans="1:123" ht="12.75" thickBot="1">
      <c r="A22" t="s">
        <v>118</v>
      </c>
      <c r="B22">
        <v>12</v>
      </c>
      <c r="D22">
        <v>548.72</v>
      </c>
      <c r="E22">
        <v>434.72</v>
      </c>
      <c r="F22">
        <v>0.06624804883228903</v>
      </c>
      <c r="I22">
        <f t="shared" si="2"/>
        <v>72.34385668458657</v>
      </c>
      <c r="J22">
        <f t="shared" si="18"/>
        <v>63.57367065067113</v>
      </c>
      <c r="K22">
        <f t="shared" si="18"/>
        <v>93.34123418939782</v>
      </c>
      <c r="L22">
        <f t="shared" si="18"/>
        <v>53.29356058662247</v>
      </c>
      <c r="M22">
        <f t="shared" si="18"/>
        <v>296.9495162481327</v>
      </c>
      <c r="N22">
        <f t="shared" si="18"/>
        <v>87.1468507749993</v>
      </c>
      <c r="O22">
        <f t="shared" si="18"/>
        <v>91.83743898868256</v>
      </c>
      <c r="P22">
        <f t="shared" si="18"/>
        <v>40.482040462407575</v>
      </c>
      <c r="Q22">
        <f t="shared" si="18"/>
        <v>200.66668084163854</v>
      </c>
      <c r="R22">
        <f t="shared" si="18"/>
        <v>17.099999999999966</v>
      </c>
      <c r="S22">
        <f t="shared" si="18"/>
        <v>39.139999999999986</v>
      </c>
      <c r="T22">
        <f t="shared" si="18"/>
        <v>0</v>
      </c>
      <c r="U22">
        <f t="shared" si="18"/>
        <v>21.660000000000025</v>
      </c>
      <c r="V22">
        <f t="shared" si="18"/>
        <v>47.83172169178103</v>
      </c>
      <c r="W22">
        <f t="shared" si="18"/>
        <v>69.77321549133303</v>
      </c>
      <c r="X22">
        <f t="shared" si="18"/>
        <v>72.53223559218335</v>
      </c>
      <c r="Y22">
        <f t="shared" si="18"/>
        <v>77.96948120899607</v>
      </c>
      <c r="Z22">
        <f t="shared" si="18"/>
        <v>121.97052922735067</v>
      </c>
      <c r="AA22">
        <f t="shared" si="18"/>
        <v>191.41516972277822</v>
      </c>
      <c r="AB22">
        <f t="shared" si="18"/>
        <v>279.80724007787927</v>
      </c>
      <c r="AC22">
        <f t="shared" si="18"/>
        <v>171.2590482281155</v>
      </c>
      <c r="AD22">
        <f t="shared" si="18"/>
        <v>350.55550944180004</v>
      </c>
      <c r="AE22">
        <f t="shared" si="18"/>
        <v>288.5458882049786</v>
      </c>
      <c r="AF22">
        <f t="shared" si="18"/>
        <v>163.75927943173173</v>
      </c>
      <c r="AG22">
        <f t="shared" si="18"/>
        <v>150.87148570886418</v>
      </c>
      <c r="AH22">
        <f t="shared" si="18"/>
        <v>83.8569687026665</v>
      </c>
      <c r="AI22">
        <f t="shared" si="18"/>
        <v>205.4633680245702</v>
      </c>
      <c r="AJ22">
        <f t="shared" si="18"/>
        <v>114.2107052775702</v>
      </c>
      <c r="AK22">
        <f t="shared" si="18"/>
        <v>93.26247905776474</v>
      </c>
      <c r="AL22">
        <f t="shared" si="18"/>
        <v>105.32576512895601</v>
      </c>
      <c r="AM22">
        <f t="shared" si="18"/>
        <v>122.81056794917937</v>
      </c>
      <c r="AN22">
        <f t="shared" si="18"/>
        <v>160.97115766496805</v>
      </c>
      <c r="AO22">
        <f t="shared" si="18"/>
        <v>213.68843113280604</v>
      </c>
      <c r="AP22">
        <f t="shared" si="18"/>
        <v>247.9522566947113</v>
      </c>
      <c r="AQ22">
        <f t="shared" si="18"/>
        <v>167.65279598026393</v>
      </c>
      <c r="AR22">
        <f t="shared" si="18"/>
        <v>137.01094846763152</v>
      </c>
      <c r="AS22">
        <f t="shared" si="18"/>
        <v>103.11172387270035</v>
      </c>
      <c r="AT22">
        <f t="shared" si="18"/>
        <v>103.83391353502955</v>
      </c>
      <c r="AU22">
        <f t="shared" si="18"/>
        <v>240.28322787910102</v>
      </c>
      <c r="AV22">
        <f t="shared" si="18"/>
        <v>262.3926828248074</v>
      </c>
      <c r="AW22">
        <f t="shared" si="18"/>
        <v>297.21563417828474</v>
      </c>
      <c r="AX22">
        <f t="shared" si="18"/>
        <v>227.837808978229</v>
      </c>
      <c r="AY22">
        <f t="shared" si="18"/>
        <v>165.34367239177914</v>
      </c>
      <c r="AZ22">
        <f t="shared" si="18"/>
        <v>228.7678902293764</v>
      </c>
      <c r="BA22">
        <f t="shared" si="18"/>
        <v>349.05621839468785</v>
      </c>
      <c r="BB22">
        <f t="shared" si="18"/>
        <v>312.0688545818054</v>
      </c>
      <c r="BC22">
        <f t="shared" si="18"/>
        <v>105.79366521677939</v>
      </c>
      <c r="BD22">
        <f t="shared" si="18"/>
        <v>23.142592767449347</v>
      </c>
      <c r="BE22">
        <f t="shared" si="18"/>
        <v>212.47709429489095</v>
      </c>
      <c r="BF22" t="str">
        <f t="shared" si="10"/>
        <v>Seneca &amp; Cayuga</v>
      </c>
      <c r="BI22">
        <v>12</v>
      </c>
      <c r="BJ22">
        <f t="shared" si="11"/>
        <v>548.72</v>
      </c>
      <c r="BK22">
        <f t="shared" si="12"/>
        <v>434.72</v>
      </c>
      <c r="BL22">
        <v>12</v>
      </c>
      <c r="BN22">
        <f t="shared" si="4"/>
        <v>100000</v>
      </c>
      <c r="BO22">
        <f t="shared" si="5"/>
        <v>100000</v>
      </c>
      <c r="BP22">
        <f t="shared" si="5"/>
        <v>100000</v>
      </c>
      <c r="BQ22">
        <f t="shared" si="5"/>
        <v>100000</v>
      </c>
      <c r="BR22">
        <f t="shared" si="5"/>
        <v>100000</v>
      </c>
      <c r="BS22">
        <f t="shared" si="5"/>
        <v>100000</v>
      </c>
      <c r="BT22">
        <f t="shared" si="5"/>
        <v>100000</v>
      </c>
      <c r="BU22">
        <f t="shared" si="5"/>
        <v>100000</v>
      </c>
      <c r="BV22">
        <f t="shared" si="5"/>
        <v>100000</v>
      </c>
      <c r="BW22">
        <f t="shared" si="5"/>
        <v>100000</v>
      </c>
      <c r="BX22">
        <f t="shared" si="5"/>
        <v>100000</v>
      </c>
      <c r="BY22">
        <f t="shared" si="5"/>
        <v>100000</v>
      </c>
      <c r="BZ22">
        <f t="shared" si="5"/>
        <v>100000</v>
      </c>
      <c r="CA22">
        <f t="shared" si="5"/>
        <v>100000</v>
      </c>
      <c r="CB22">
        <f t="shared" si="5"/>
        <v>100000</v>
      </c>
      <c r="CC22">
        <f t="shared" si="5"/>
        <v>100000</v>
      </c>
      <c r="CD22">
        <f t="shared" si="5"/>
        <v>100000</v>
      </c>
      <c r="CE22">
        <f t="shared" si="6"/>
        <v>100000</v>
      </c>
      <c r="CF22">
        <f t="shared" si="6"/>
        <v>100000</v>
      </c>
      <c r="CG22">
        <f t="shared" si="6"/>
        <v>100000</v>
      </c>
      <c r="CH22">
        <f t="shared" si="6"/>
        <v>100000</v>
      </c>
      <c r="CI22">
        <f t="shared" si="6"/>
        <v>100000</v>
      </c>
      <c r="CJ22">
        <f t="shared" si="6"/>
        <v>100000</v>
      </c>
      <c r="CK22">
        <f t="shared" si="6"/>
        <v>100000</v>
      </c>
      <c r="CL22">
        <f t="shared" si="6"/>
        <v>100000</v>
      </c>
      <c r="CM22">
        <f t="shared" si="6"/>
        <v>100000</v>
      </c>
      <c r="CN22">
        <f t="shared" si="6"/>
        <v>100000</v>
      </c>
      <c r="CO22">
        <f t="shared" si="6"/>
        <v>100000</v>
      </c>
      <c r="CP22">
        <f t="shared" si="6"/>
        <v>100000</v>
      </c>
      <c r="CQ22">
        <f t="shared" si="6"/>
        <v>100000</v>
      </c>
      <c r="CR22">
        <f t="shared" si="6"/>
        <v>100000</v>
      </c>
      <c r="CS22">
        <f t="shared" si="6"/>
        <v>100000</v>
      </c>
      <c r="CT22">
        <f t="shared" si="6"/>
        <v>100000</v>
      </c>
      <c r="CU22">
        <f t="shared" si="7"/>
        <v>100000</v>
      </c>
      <c r="CV22">
        <f t="shared" si="7"/>
        <v>100000</v>
      </c>
      <c r="CW22">
        <f t="shared" si="7"/>
        <v>100000</v>
      </c>
      <c r="CX22">
        <f t="shared" si="7"/>
        <v>100000</v>
      </c>
      <c r="CY22">
        <f t="shared" si="7"/>
        <v>100000</v>
      </c>
      <c r="CZ22">
        <f t="shared" si="7"/>
        <v>100000</v>
      </c>
      <c r="DA22">
        <f t="shared" si="7"/>
        <v>100000</v>
      </c>
      <c r="DB22">
        <f t="shared" si="7"/>
        <v>100000</v>
      </c>
      <c r="DC22">
        <f t="shared" si="7"/>
        <v>100000</v>
      </c>
      <c r="DD22">
        <f t="shared" si="7"/>
        <v>100000</v>
      </c>
      <c r="DE22">
        <f t="shared" si="7"/>
        <v>100000</v>
      </c>
      <c r="DF22">
        <f t="shared" si="7"/>
        <v>349.05621839468785</v>
      </c>
      <c r="DG22">
        <f t="shared" si="7"/>
        <v>312.0688545818054</v>
      </c>
      <c r="DH22">
        <f t="shared" si="7"/>
        <v>105.79366521677939</v>
      </c>
      <c r="DI22">
        <f t="shared" si="7"/>
        <v>23.142592767449347</v>
      </c>
      <c r="DJ22">
        <f t="shared" si="7"/>
        <v>100000</v>
      </c>
      <c r="DK22" s="10">
        <f t="shared" si="13"/>
        <v>48</v>
      </c>
      <c r="DL22">
        <f t="shared" si="14"/>
        <v>23.142592767449347</v>
      </c>
      <c r="DM22">
        <f t="shared" si="15"/>
        <v>1.5331516157637632</v>
      </c>
      <c r="DN22">
        <f t="shared" si="8"/>
        <v>48</v>
      </c>
      <c r="DO22" s="5">
        <f>$D21</f>
        <v>548.72</v>
      </c>
      <c r="DP22" s="6">
        <f>$E21</f>
        <v>473.86</v>
      </c>
      <c r="DQ22" s="3">
        <f>INDEX($BN$4:$DJ$5,1,$DN22)</f>
        <v>537.32</v>
      </c>
      <c r="DR22" s="4">
        <f>INDEX($BN$4:$DJ$5,2,$DN22)</f>
        <v>454.86</v>
      </c>
      <c r="DS22" t="e">
        <f t="shared" si="16"/>
        <v>#REF!</v>
      </c>
    </row>
    <row r="23" spans="1:123" ht="12.75" thickBot="1">
      <c r="A23" t="s">
        <v>119</v>
      </c>
      <c r="B23">
        <v>13</v>
      </c>
      <c r="D23">
        <v>548.72</v>
      </c>
      <c r="E23">
        <v>413.06</v>
      </c>
      <c r="F23">
        <v>0.019759089226187534</v>
      </c>
      <c r="I23">
        <f t="shared" si="2"/>
        <v>85.72601238830605</v>
      </c>
      <c r="J23">
        <f t="shared" si="18"/>
        <v>68.376773834395</v>
      </c>
      <c r="K23">
        <f t="shared" si="18"/>
        <v>79.8628273979829</v>
      </c>
      <c r="L23">
        <f t="shared" si="18"/>
        <v>71.5551200124771</v>
      </c>
      <c r="M23">
        <f t="shared" si="18"/>
        <v>282.7948153697306</v>
      </c>
      <c r="N23">
        <f t="shared" si="18"/>
        <v>107.56416689585802</v>
      </c>
      <c r="O23">
        <f t="shared" si="18"/>
        <v>113.23043583771985</v>
      </c>
      <c r="P23">
        <f t="shared" si="18"/>
        <v>34.200000000000045</v>
      </c>
      <c r="Q23">
        <f t="shared" si="18"/>
        <v>186.81595756251662</v>
      </c>
      <c r="R23">
        <f t="shared" si="18"/>
        <v>38.75999999999999</v>
      </c>
      <c r="S23">
        <f t="shared" si="18"/>
        <v>60.80000000000001</v>
      </c>
      <c r="T23">
        <f t="shared" si="18"/>
        <v>21.660000000000025</v>
      </c>
      <c r="U23">
        <f t="shared" si="18"/>
        <v>0</v>
      </c>
      <c r="V23">
        <f t="shared" si="18"/>
        <v>64.85098303032883</v>
      </c>
      <c r="W23">
        <f t="shared" si="18"/>
        <v>71.34797264113391</v>
      </c>
      <c r="X23">
        <f t="shared" si="18"/>
        <v>79.20425241109211</v>
      </c>
      <c r="Y23">
        <f t="shared" si="18"/>
        <v>94.96123208973226</v>
      </c>
      <c r="Z23">
        <f t="shared" si="18"/>
        <v>143.57464121494442</v>
      </c>
      <c r="AA23">
        <f t="shared" si="18"/>
        <v>213.04719571024634</v>
      </c>
      <c r="AB23">
        <f t="shared" si="18"/>
        <v>301.37617689525496</v>
      </c>
      <c r="AC23">
        <f t="shared" si="18"/>
        <v>192.1631858603515</v>
      </c>
      <c r="AD23">
        <f t="shared" si="18"/>
        <v>371.89441189671027</v>
      </c>
      <c r="AE23">
        <f t="shared" si="18"/>
        <v>302.6491863527805</v>
      </c>
      <c r="AF23">
        <f t="shared" si="18"/>
        <v>180.65513333420668</v>
      </c>
      <c r="AG23">
        <f t="shared" si="18"/>
        <v>155.78331617987857</v>
      </c>
      <c r="AH23">
        <f t="shared" si="18"/>
        <v>75.76117475329951</v>
      </c>
      <c r="AI23">
        <f t="shared" si="18"/>
        <v>223.5550044172574</v>
      </c>
      <c r="AJ23">
        <f t="shared" si="18"/>
        <v>95.48818565665596</v>
      </c>
      <c r="AK23">
        <f t="shared" si="18"/>
        <v>72.66619021250531</v>
      </c>
      <c r="AL23">
        <f t="shared" si="18"/>
        <v>83.82244329533708</v>
      </c>
      <c r="AM23">
        <f t="shared" si="18"/>
        <v>108.3166653844181</v>
      </c>
      <c r="AN23">
        <f t="shared" si="18"/>
        <v>142.90475849320063</v>
      </c>
      <c r="AO23">
        <f t="shared" si="18"/>
        <v>197.5360473432634</v>
      </c>
      <c r="AP23">
        <f t="shared" si="18"/>
        <v>233.8235445800957</v>
      </c>
      <c r="AQ23">
        <f t="shared" si="18"/>
        <v>155.07957828160355</v>
      </c>
      <c r="AR23">
        <f t="shared" si="18"/>
        <v>131.3992526614972</v>
      </c>
      <c r="AS23">
        <f t="shared" si="18"/>
        <v>103.23139057476656</v>
      </c>
      <c r="AT23">
        <f t="shared" si="18"/>
        <v>112.8369673466989</v>
      </c>
      <c r="AU23">
        <f t="shared" si="18"/>
        <v>251.38227861167937</v>
      </c>
      <c r="AV23">
        <f t="shared" si="18"/>
        <v>267.010238754996</v>
      </c>
      <c r="AW23">
        <f t="shared" si="18"/>
        <v>293.2147567909909</v>
      </c>
      <c r="AX23">
        <f t="shared" si="18"/>
        <v>221.85264388778413</v>
      </c>
      <c r="AY23">
        <f t="shared" si="18"/>
        <v>166.26205099180024</v>
      </c>
      <c r="AZ23">
        <f t="shared" si="18"/>
        <v>207.1087154129444</v>
      </c>
      <c r="BA23">
        <f t="shared" si="18"/>
        <v>335.01477579354616</v>
      </c>
      <c r="BB23">
        <f t="shared" si="18"/>
        <v>333.69842313082637</v>
      </c>
      <c r="BC23">
        <f t="shared" si="18"/>
        <v>106.83880942803508</v>
      </c>
      <c r="BD23">
        <f t="shared" si="18"/>
        <v>43.32666615376725</v>
      </c>
      <c r="BE23">
        <f t="shared" si="18"/>
        <v>233.99115196947082</v>
      </c>
      <c r="BF23" t="str">
        <f t="shared" si="10"/>
        <v>Court &amp; Cayuga</v>
      </c>
      <c r="BI23">
        <v>13</v>
      </c>
      <c r="BJ23">
        <f t="shared" si="11"/>
        <v>548.72</v>
      </c>
      <c r="BK23">
        <f t="shared" si="12"/>
        <v>413.06</v>
      </c>
      <c r="BL23">
        <v>13</v>
      </c>
      <c r="BN23">
        <f t="shared" si="4"/>
        <v>100000</v>
      </c>
      <c r="BO23">
        <f t="shared" si="5"/>
        <v>100000</v>
      </c>
      <c r="BP23">
        <f t="shared" si="5"/>
        <v>100000</v>
      </c>
      <c r="BQ23">
        <f t="shared" si="5"/>
        <v>100000</v>
      </c>
      <c r="BR23">
        <f t="shared" si="5"/>
        <v>100000</v>
      </c>
      <c r="BS23">
        <f t="shared" si="5"/>
        <v>100000</v>
      </c>
      <c r="BT23">
        <f t="shared" si="5"/>
        <v>100000</v>
      </c>
      <c r="BU23">
        <f t="shared" si="5"/>
        <v>100000</v>
      </c>
      <c r="BV23">
        <f t="shared" si="5"/>
        <v>100000</v>
      </c>
      <c r="BW23">
        <f t="shared" si="5"/>
        <v>100000</v>
      </c>
      <c r="BX23">
        <f t="shared" si="5"/>
        <v>100000</v>
      </c>
      <c r="BY23">
        <f t="shared" si="5"/>
        <v>100000</v>
      </c>
      <c r="BZ23">
        <f t="shared" si="5"/>
        <v>100000</v>
      </c>
      <c r="CA23">
        <f t="shared" si="5"/>
        <v>100000</v>
      </c>
      <c r="CB23">
        <f t="shared" si="5"/>
        <v>100000</v>
      </c>
      <c r="CC23">
        <f t="shared" si="5"/>
        <v>100000</v>
      </c>
      <c r="CD23">
        <f t="shared" si="5"/>
        <v>100000</v>
      </c>
      <c r="CE23">
        <f t="shared" si="6"/>
        <v>100000</v>
      </c>
      <c r="CF23">
        <f t="shared" si="6"/>
        <v>100000</v>
      </c>
      <c r="CG23">
        <f t="shared" si="6"/>
        <v>100000</v>
      </c>
      <c r="CH23">
        <f t="shared" si="6"/>
        <v>100000</v>
      </c>
      <c r="CI23">
        <f t="shared" si="6"/>
        <v>100000</v>
      </c>
      <c r="CJ23">
        <f t="shared" si="6"/>
        <v>100000</v>
      </c>
      <c r="CK23">
        <f t="shared" si="6"/>
        <v>100000</v>
      </c>
      <c r="CL23">
        <f t="shared" si="6"/>
        <v>100000</v>
      </c>
      <c r="CM23">
        <f t="shared" si="6"/>
        <v>100000</v>
      </c>
      <c r="CN23">
        <f t="shared" si="6"/>
        <v>100000</v>
      </c>
      <c r="CO23">
        <f t="shared" si="6"/>
        <v>100000</v>
      </c>
      <c r="CP23">
        <f t="shared" si="6"/>
        <v>100000</v>
      </c>
      <c r="CQ23">
        <f t="shared" si="6"/>
        <v>100000</v>
      </c>
      <c r="CR23">
        <f t="shared" si="6"/>
        <v>100000</v>
      </c>
      <c r="CS23">
        <f t="shared" si="6"/>
        <v>100000</v>
      </c>
      <c r="CT23">
        <f t="shared" si="6"/>
        <v>100000</v>
      </c>
      <c r="CU23">
        <f t="shared" si="7"/>
        <v>100000</v>
      </c>
      <c r="CV23">
        <f t="shared" si="7"/>
        <v>100000</v>
      </c>
      <c r="CW23">
        <f t="shared" si="7"/>
        <v>100000</v>
      </c>
      <c r="CX23">
        <f t="shared" si="7"/>
        <v>100000</v>
      </c>
      <c r="CY23">
        <f t="shared" si="7"/>
        <v>100000</v>
      </c>
      <c r="CZ23">
        <f t="shared" si="7"/>
        <v>100000</v>
      </c>
      <c r="DA23">
        <f t="shared" si="7"/>
        <v>100000</v>
      </c>
      <c r="DB23">
        <f t="shared" si="7"/>
        <v>100000</v>
      </c>
      <c r="DC23">
        <f t="shared" si="7"/>
        <v>100000</v>
      </c>
      <c r="DD23">
        <f t="shared" si="7"/>
        <v>100000</v>
      </c>
      <c r="DE23">
        <f t="shared" si="7"/>
        <v>100000</v>
      </c>
      <c r="DF23">
        <f t="shared" si="7"/>
        <v>335.01477579354616</v>
      </c>
      <c r="DG23">
        <f t="shared" si="7"/>
        <v>333.69842313082637</v>
      </c>
      <c r="DH23">
        <f t="shared" si="7"/>
        <v>106.83880942803508</v>
      </c>
      <c r="DI23">
        <f t="shared" si="7"/>
        <v>43.32666615376725</v>
      </c>
      <c r="DJ23">
        <f t="shared" si="7"/>
        <v>100000</v>
      </c>
      <c r="DK23" s="10">
        <f t="shared" si="13"/>
        <v>48</v>
      </c>
      <c r="DL23">
        <f t="shared" si="14"/>
        <v>43.32666615376725</v>
      </c>
      <c r="DM23">
        <f t="shared" si="15"/>
        <v>0.8560954624055266</v>
      </c>
      <c r="DN23">
        <f t="shared" si="8"/>
        <v>48</v>
      </c>
      <c r="DO23" s="3">
        <f>INDEX($BN$4:$DJ$5,1,$DN23)</f>
        <v>537.32</v>
      </c>
      <c r="DP23" s="4">
        <f>INDEX($BN$4:$DJ$5,2,$DN23)</f>
        <v>454.86</v>
      </c>
      <c r="DQ23" s="5">
        <f>$D22</f>
        <v>548.72</v>
      </c>
      <c r="DR23" s="6">
        <f>$E22</f>
        <v>434.72</v>
      </c>
      <c r="DS23" t="e">
        <f t="shared" si="16"/>
        <v>#REF!</v>
      </c>
    </row>
    <row r="24" spans="1:123" ht="12.75" thickBot="1">
      <c r="A24" t="s">
        <v>120</v>
      </c>
      <c r="B24">
        <v>14</v>
      </c>
      <c r="D24">
        <v>582.92</v>
      </c>
      <c r="E24">
        <v>468.16</v>
      </c>
      <c r="F24">
        <v>0.01286519168812726</v>
      </c>
      <c r="I24">
        <f t="shared" si="2"/>
        <v>95.86850994982653</v>
      </c>
      <c r="J24">
        <f t="shared" si="18"/>
        <v>102.05883205288994</v>
      </c>
      <c r="K24">
        <f t="shared" si="18"/>
        <v>141.17194197148385</v>
      </c>
      <c r="L24">
        <f t="shared" si="18"/>
        <v>67.77755675738096</v>
      </c>
      <c r="M24">
        <f t="shared" si="18"/>
        <v>344.7573952796372</v>
      </c>
      <c r="N24">
        <f t="shared" si="18"/>
        <v>81.72209003690492</v>
      </c>
      <c r="O24">
        <f t="shared" si="18"/>
        <v>75.92776567238094</v>
      </c>
      <c r="P24">
        <f t="shared" si="18"/>
        <v>87.83262491807928</v>
      </c>
      <c r="Q24">
        <f t="shared" si="18"/>
        <v>248.47034430692125</v>
      </c>
      <c r="R24">
        <f t="shared" si="18"/>
        <v>37.90297613644602</v>
      </c>
      <c r="S24">
        <f t="shared" si="18"/>
        <v>34.67174642269978</v>
      </c>
      <c r="T24">
        <f t="shared" si="18"/>
        <v>47.83172169178103</v>
      </c>
      <c r="U24">
        <f t="shared" si="18"/>
        <v>64.85098303032883</v>
      </c>
      <c r="V24">
        <f t="shared" si="18"/>
        <v>0</v>
      </c>
      <c r="W24">
        <f t="shared" si="18"/>
        <v>52.73381457850366</v>
      </c>
      <c r="X24">
        <f t="shared" si="18"/>
        <v>42.70395297861782</v>
      </c>
      <c r="Y24">
        <f t="shared" si="18"/>
        <v>30.266707782644612</v>
      </c>
      <c r="Z24">
        <f t="shared" si="18"/>
        <v>91.55476830837377</v>
      </c>
      <c r="AA24">
        <f t="shared" si="18"/>
        <v>163.84743391338174</v>
      </c>
      <c r="AB24">
        <f t="shared" si="18"/>
        <v>252.5285132415743</v>
      </c>
      <c r="AC24">
        <f t="shared" si="18"/>
        <v>131.7729107214377</v>
      </c>
      <c r="AD24">
        <f t="shared" si="18"/>
        <v>312.83233144929244</v>
      </c>
      <c r="AE24">
        <f t="shared" si="18"/>
        <v>297.88219147844336</v>
      </c>
      <c r="AF24">
        <f t="shared" si="18"/>
        <v>116.14456164625189</v>
      </c>
      <c r="AG24">
        <f t="shared" si="18"/>
        <v>183.40620382091765</v>
      </c>
      <c r="AH24">
        <f t="shared" si="18"/>
        <v>83.80184723501029</v>
      </c>
      <c r="AI24">
        <f t="shared" si="18"/>
        <v>203.22895955055216</v>
      </c>
      <c r="AJ24">
        <f t="shared" si="18"/>
        <v>136.1275416658951</v>
      </c>
      <c r="AK24">
        <f t="shared" si="18"/>
        <v>136.84919144810468</v>
      </c>
      <c r="AL24">
        <f t="shared" si="18"/>
        <v>140.0482488287519</v>
      </c>
      <c r="AM24">
        <f t="shared" si="18"/>
        <v>131.97821789977317</v>
      </c>
      <c r="AN24">
        <f t="shared" si="18"/>
        <v>177.99258411518164</v>
      </c>
      <c r="AO24">
        <f t="shared" si="18"/>
        <v>222.64887154441186</v>
      </c>
      <c r="AP24">
        <f t="shared" si="18"/>
        <v>250.05039492070398</v>
      </c>
      <c r="AQ24">
        <f t="shared" si="18"/>
        <v>168.5735851193775</v>
      </c>
      <c r="AR24">
        <f t="shared" si="18"/>
        <v>123.5812348214728</v>
      </c>
      <c r="AS24">
        <f t="shared" si="18"/>
        <v>81.16803558051664</v>
      </c>
      <c r="AT24">
        <f t="shared" si="18"/>
        <v>63.84452364925283</v>
      </c>
      <c r="AU24">
        <f t="shared" si="18"/>
        <v>194.67352156880506</v>
      </c>
      <c r="AV24">
        <f t="shared" si="18"/>
        <v>224.52952055353438</v>
      </c>
      <c r="AW24">
        <f t="shared" si="18"/>
        <v>274.16124379641997</v>
      </c>
      <c r="AX24">
        <f t="shared" si="18"/>
        <v>210.5090249846785</v>
      </c>
      <c r="AY24">
        <f t="shared" si="18"/>
        <v>136.2865642680892</v>
      </c>
      <c r="AZ24">
        <f t="shared" si="18"/>
        <v>264.6734780819567</v>
      </c>
      <c r="BA24">
        <f t="shared" si="18"/>
        <v>396.845372909903</v>
      </c>
      <c r="BB24">
        <f t="shared" si="18"/>
        <v>282.85097772502047</v>
      </c>
      <c r="BC24">
        <f t="shared" si="18"/>
        <v>81.45927325970942</v>
      </c>
      <c r="BD24">
        <f t="shared" si="18"/>
        <v>47.499999999999915</v>
      </c>
      <c r="BE24">
        <f t="shared" si="18"/>
        <v>177.65680735620572</v>
      </c>
      <c r="BF24" t="str">
        <f t="shared" si="10"/>
        <v>Aurora &amp; Prospect</v>
      </c>
      <c r="BI24">
        <v>14</v>
      </c>
      <c r="BJ24">
        <f t="shared" si="11"/>
        <v>582.92</v>
      </c>
      <c r="BK24">
        <f t="shared" si="12"/>
        <v>468.16</v>
      </c>
      <c r="BL24">
        <v>14</v>
      </c>
      <c r="BN24">
        <f t="shared" si="4"/>
        <v>100000</v>
      </c>
      <c r="BO24">
        <f t="shared" si="5"/>
        <v>100000</v>
      </c>
      <c r="BP24">
        <f t="shared" si="5"/>
        <v>100000</v>
      </c>
      <c r="BQ24">
        <f t="shared" si="5"/>
        <v>100000</v>
      </c>
      <c r="BR24">
        <f t="shared" si="5"/>
        <v>100000</v>
      </c>
      <c r="BS24">
        <f t="shared" si="5"/>
        <v>100000</v>
      </c>
      <c r="BT24">
        <f t="shared" si="5"/>
        <v>100000</v>
      </c>
      <c r="BU24">
        <f t="shared" si="5"/>
        <v>100000</v>
      </c>
      <c r="BV24">
        <f t="shared" si="5"/>
        <v>100000</v>
      </c>
      <c r="BW24">
        <f t="shared" si="5"/>
        <v>100000</v>
      </c>
      <c r="BX24">
        <f t="shared" si="5"/>
        <v>100000</v>
      </c>
      <c r="BY24">
        <f t="shared" si="5"/>
        <v>100000</v>
      </c>
      <c r="BZ24">
        <f t="shared" si="5"/>
        <v>100000</v>
      </c>
      <c r="CA24">
        <f t="shared" si="5"/>
        <v>100000</v>
      </c>
      <c r="CB24">
        <f t="shared" si="5"/>
        <v>100000</v>
      </c>
      <c r="CC24">
        <f t="shared" si="5"/>
        <v>100000</v>
      </c>
      <c r="CD24">
        <f t="shared" si="5"/>
        <v>100000</v>
      </c>
      <c r="CE24">
        <f t="shared" si="6"/>
        <v>100000</v>
      </c>
      <c r="CF24">
        <f t="shared" si="6"/>
        <v>100000</v>
      </c>
      <c r="CG24">
        <f t="shared" si="6"/>
        <v>100000</v>
      </c>
      <c r="CH24">
        <f t="shared" si="6"/>
        <v>100000</v>
      </c>
      <c r="CI24">
        <f t="shared" si="6"/>
        <v>100000</v>
      </c>
      <c r="CJ24">
        <f t="shared" si="6"/>
        <v>100000</v>
      </c>
      <c r="CK24">
        <f t="shared" si="6"/>
        <v>100000</v>
      </c>
      <c r="CL24">
        <f t="shared" si="6"/>
        <v>100000</v>
      </c>
      <c r="CM24">
        <f t="shared" si="6"/>
        <v>100000</v>
      </c>
      <c r="CN24">
        <f t="shared" si="6"/>
        <v>100000</v>
      </c>
      <c r="CO24">
        <f t="shared" si="6"/>
        <v>100000</v>
      </c>
      <c r="CP24">
        <f t="shared" si="6"/>
        <v>100000</v>
      </c>
      <c r="CQ24">
        <f t="shared" si="6"/>
        <v>100000</v>
      </c>
      <c r="CR24">
        <f t="shared" si="6"/>
        <v>100000</v>
      </c>
      <c r="CS24">
        <f t="shared" si="6"/>
        <v>100000</v>
      </c>
      <c r="CT24">
        <f t="shared" si="6"/>
        <v>100000</v>
      </c>
      <c r="CU24">
        <f t="shared" si="7"/>
        <v>100000</v>
      </c>
      <c r="CV24">
        <f t="shared" si="7"/>
        <v>100000</v>
      </c>
      <c r="CW24">
        <f t="shared" si="7"/>
        <v>100000</v>
      </c>
      <c r="CX24">
        <f t="shared" si="7"/>
        <v>100000</v>
      </c>
      <c r="CY24">
        <f t="shared" si="7"/>
        <v>100000</v>
      </c>
      <c r="CZ24">
        <f t="shared" si="7"/>
        <v>100000</v>
      </c>
      <c r="DA24">
        <f t="shared" si="7"/>
        <v>100000</v>
      </c>
      <c r="DB24">
        <f t="shared" si="7"/>
        <v>100000</v>
      </c>
      <c r="DC24">
        <f t="shared" si="7"/>
        <v>100000</v>
      </c>
      <c r="DD24">
        <f t="shared" si="7"/>
        <v>100000</v>
      </c>
      <c r="DE24">
        <f t="shared" si="7"/>
        <v>100000</v>
      </c>
      <c r="DF24">
        <f t="shared" si="7"/>
        <v>396.845372909903</v>
      </c>
      <c r="DG24">
        <f t="shared" si="7"/>
        <v>282.85097772502047</v>
      </c>
      <c r="DH24">
        <f t="shared" si="7"/>
        <v>81.45927325970942</v>
      </c>
      <c r="DI24">
        <f t="shared" si="7"/>
        <v>47.499999999999915</v>
      </c>
      <c r="DJ24">
        <f t="shared" si="7"/>
        <v>100000</v>
      </c>
      <c r="DK24" s="10">
        <f t="shared" si="13"/>
        <v>48</v>
      </c>
      <c r="DL24">
        <f t="shared" si="14"/>
        <v>47.499999999999915</v>
      </c>
      <c r="DM24">
        <f t="shared" si="15"/>
        <v>0.6110966051860437</v>
      </c>
      <c r="DN24">
        <f t="shared" si="8"/>
        <v>48</v>
      </c>
      <c r="DO24" s="5">
        <f>$D23</f>
        <v>548.72</v>
      </c>
      <c r="DP24" s="6">
        <f>$E23</f>
        <v>413.06</v>
      </c>
      <c r="DQ24" s="3">
        <f>INDEX($BN$4:$DJ$5,1,$DN24)</f>
        <v>537.32</v>
      </c>
      <c r="DR24" s="4">
        <f>INDEX($BN$4:$DJ$5,2,$DN24)</f>
        <v>454.86</v>
      </c>
      <c r="DS24" t="e">
        <f t="shared" si="16"/>
        <v>#REF!</v>
      </c>
    </row>
    <row r="25" spans="1:123" ht="12.75" thickBot="1">
      <c r="A25" t="s">
        <v>121</v>
      </c>
      <c r="B25">
        <v>15</v>
      </c>
      <c r="D25">
        <v>618.26</v>
      </c>
      <c r="E25">
        <v>429.02</v>
      </c>
      <c r="F25">
        <v>0.01058431109003377</v>
      </c>
      <c r="I25">
        <f t="shared" si="2"/>
        <v>138.19153374935814</v>
      </c>
      <c r="J25">
        <f t="shared" si="18"/>
        <v>133.3388540523729</v>
      </c>
      <c r="K25">
        <f t="shared" si="18"/>
        <v>148.9885915095515</v>
      </c>
      <c r="L25">
        <f t="shared" si="18"/>
        <v>113.06197415577</v>
      </c>
      <c r="M25">
        <f t="shared" si="18"/>
        <v>348.2226781816486</v>
      </c>
      <c r="N25">
        <f t="shared" si="18"/>
        <v>133.70817177719545</v>
      </c>
      <c r="O25">
        <f t="shared" si="18"/>
        <v>128.65904398836483</v>
      </c>
      <c r="P25">
        <f t="shared" si="18"/>
        <v>104.96051257496794</v>
      </c>
      <c r="Q25">
        <f t="shared" si="18"/>
        <v>253.54208329190638</v>
      </c>
      <c r="R25">
        <f t="shared" si="18"/>
        <v>73.18231753641035</v>
      </c>
      <c r="S25">
        <f t="shared" si="18"/>
        <v>82.74320032486052</v>
      </c>
      <c r="T25">
        <f t="shared" si="18"/>
        <v>69.77321549133303</v>
      </c>
      <c r="U25">
        <f t="shared" si="18"/>
        <v>71.34797264113391</v>
      </c>
      <c r="V25">
        <f t="shared" si="18"/>
        <v>52.73381457850366</v>
      </c>
      <c r="W25">
        <f t="shared" si="18"/>
        <v>0</v>
      </c>
      <c r="X25">
        <f t="shared" si="18"/>
        <v>18.33869133826076</v>
      </c>
      <c r="Y25">
        <f t="shared" si="18"/>
        <v>64.79417875087242</v>
      </c>
      <c r="Z25">
        <f t="shared" si="18"/>
        <v>140.74832716590282</v>
      </c>
      <c r="AA25">
        <f t="shared" si="18"/>
        <v>212.40062523448466</v>
      </c>
      <c r="AB25">
        <f t="shared" si="18"/>
        <v>300.0587895729769</v>
      </c>
      <c r="AC25">
        <f t="shared" si="18"/>
        <v>171.66076779509055</v>
      </c>
      <c r="AD25">
        <f t="shared" si="18"/>
        <v>350.822330532137</v>
      </c>
      <c r="AE25">
        <f t="shared" si="18"/>
        <v>348.3955556547759</v>
      </c>
      <c r="AF25">
        <f t="shared" si="18"/>
        <v>134.6723431146871</v>
      </c>
      <c r="AG25">
        <f t="shared" si="18"/>
        <v>220.50120090375927</v>
      </c>
      <c r="AH25">
        <f t="shared" si="18"/>
        <v>35.165915315828165</v>
      </c>
      <c r="AI25">
        <f t="shared" si="18"/>
        <v>255.7072490173088</v>
      </c>
      <c r="AJ25">
        <f t="shared" si="18"/>
        <v>97.27480454876277</v>
      </c>
      <c r="AK25">
        <f t="shared" si="18"/>
        <v>126.82413177309749</v>
      </c>
      <c r="AL25">
        <f t="shared" si="18"/>
        <v>114.88771909999778</v>
      </c>
      <c r="AM25">
        <f t="shared" si="18"/>
        <v>83.99031610846572</v>
      </c>
      <c r="AN25">
        <f t="shared" si="18"/>
        <v>132.6074779188564</v>
      </c>
      <c r="AO25">
        <f t="shared" si="18"/>
        <v>172.14377479304906</v>
      </c>
      <c r="AP25">
        <f t="shared" si="18"/>
        <v>197.6504166451465</v>
      </c>
      <c r="AQ25">
        <f t="shared" si="18"/>
        <v>116.40907868375216</v>
      </c>
      <c r="AR25">
        <f t="shared" si="18"/>
        <v>71.77273577062529</v>
      </c>
      <c r="AS25">
        <f t="shared" si="18"/>
        <v>33.3730010637342</v>
      </c>
      <c r="AT25">
        <f t="shared" si="18"/>
        <v>49.033254022143005</v>
      </c>
      <c r="AU25">
        <f t="shared" si="18"/>
        <v>185.97030730737637</v>
      </c>
      <c r="AV25">
        <f t="shared" si="18"/>
        <v>195.70332036018195</v>
      </c>
      <c r="AW25">
        <f t="shared" si="18"/>
        <v>228.33194169892215</v>
      </c>
      <c r="AX25">
        <f t="shared" si="18"/>
        <v>161.02048813737954</v>
      </c>
      <c r="AY25">
        <f t="shared" si="18"/>
        <v>95.77884735159428</v>
      </c>
      <c r="AZ25">
        <f t="shared" si="18"/>
        <v>234.22091537691503</v>
      </c>
      <c r="BA25">
        <f t="shared" si="18"/>
        <v>400.3247246923427</v>
      </c>
      <c r="BB25">
        <f t="shared" si="18"/>
        <v>328.9160677133302</v>
      </c>
      <c r="BC25">
        <f t="shared" si="18"/>
        <v>36.10000000000002</v>
      </c>
      <c r="BD25">
        <f t="shared" si="18"/>
        <v>84.96463499597931</v>
      </c>
      <c r="BE25">
        <f t="shared" si="18"/>
        <v>220.96436364264716</v>
      </c>
      <c r="BF25" t="str">
        <f t="shared" si="10"/>
        <v>Stewart &amp; Seneca</v>
      </c>
      <c r="BI25">
        <v>15</v>
      </c>
      <c r="BJ25">
        <f t="shared" si="11"/>
        <v>618.26</v>
      </c>
      <c r="BK25">
        <f t="shared" si="12"/>
        <v>429.02</v>
      </c>
      <c r="BL25">
        <v>15</v>
      </c>
      <c r="BN25">
        <f t="shared" si="4"/>
        <v>100000</v>
      </c>
      <c r="BO25">
        <f t="shared" si="5"/>
        <v>100000</v>
      </c>
      <c r="BP25">
        <f t="shared" si="5"/>
        <v>100000</v>
      </c>
      <c r="BQ25">
        <f t="shared" si="5"/>
        <v>100000</v>
      </c>
      <c r="BR25">
        <f t="shared" si="5"/>
        <v>100000</v>
      </c>
      <c r="BS25">
        <f t="shared" si="5"/>
        <v>100000</v>
      </c>
      <c r="BT25">
        <f t="shared" si="5"/>
        <v>100000</v>
      </c>
      <c r="BU25">
        <f t="shared" si="5"/>
        <v>100000</v>
      </c>
      <c r="BV25">
        <f t="shared" si="5"/>
        <v>100000</v>
      </c>
      <c r="BW25">
        <f t="shared" si="5"/>
        <v>100000</v>
      </c>
      <c r="BX25">
        <f t="shared" si="5"/>
        <v>100000</v>
      </c>
      <c r="BY25">
        <f t="shared" si="5"/>
        <v>100000</v>
      </c>
      <c r="BZ25">
        <f t="shared" si="5"/>
        <v>100000</v>
      </c>
      <c r="CA25">
        <f t="shared" si="5"/>
        <v>100000</v>
      </c>
      <c r="CB25">
        <f t="shared" si="5"/>
        <v>100000</v>
      </c>
      <c r="CC25">
        <f t="shared" si="5"/>
        <v>100000</v>
      </c>
      <c r="CD25">
        <f t="shared" si="5"/>
        <v>100000</v>
      </c>
      <c r="CE25">
        <f t="shared" si="6"/>
        <v>100000</v>
      </c>
      <c r="CF25">
        <f t="shared" si="6"/>
        <v>100000</v>
      </c>
      <c r="CG25">
        <f t="shared" si="6"/>
        <v>100000</v>
      </c>
      <c r="CH25">
        <f t="shared" si="6"/>
        <v>100000</v>
      </c>
      <c r="CI25">
        <f t="shared" si="6"/>
        <v>100000</v>
      </c>
      <c r="CJ25">
        <f t="shared" si="6"/>
        <v>100000</v>
      </c>
      <c r="CK25">
        <f t="shared" si="6"/>
        <v>100000</v>
      </c>
      <c r="CL25">
        <f t="shared" si="6"/>
        <v>100000</v>
      </c>
      <c r="CM25">
        <f t="shared" si="6"/>
        <v>100000</v>
      </c>
      <c r="CN25">
        <f t="shared" si="6"/>
        <v>100000</v>
      </c>
      <c r="CO25">
        <f t="shared" si="6"/>
        <v>100000</v>
      </c>
      <c r="CP25">
        <f t="shared" si="6"/>
        <v>100000</v>
      </c>
      <c r="CQ25">
        <f t="shared" si="6"/>
        <v>100000</v>
      </c>
      <c r="CR25">
        <f t="shared" si="6"/>
        <v>100000</v>
      </c>
      <c r="CS25">
        <f t="shared" si="6"/>
        <v>100000</v>
      </c>
      <c r="CT25">
        <f t="shared" si="6"/>
        <v>100000</v>
      </c>
      <c r="CU25">
        <f t="shared" si="7"/>
        <v>100000</v>
      </c>
      <c r="CV25">
        <f t="shared" si="7"/>
        <v>100000</v>
      </c>
      <c r="CW25">
        <f t="shared" si="7"/>
        <v>100000</v>
      </c>
      <c r="CX25">
        <f t="shared" si="7"/>
        <v>100000</v>
      </c>
      <c r="CY25">
        <f t="shared" si="7"/>
        <v>100000</v>
      </c>
      <c r="CZ25">
        <f t="shared" si="7"/>
        <v>100000</v>
      </c>
      <c r="DA25">
        <f t="shared" si="7"/>
        <v>100000</v>
      </c>
      <c r="DB25">
        <f t="shared" si="7"/>
        <v>100000</v>
      </c>
      <c r="DC25">
        <f t="shared" si="7"/>
        <v>100000</v>
      </c>
      <c r="DD25">
        <f t="shared" si="7"/>
        <v>100000</v>
      </c>
      <c r="DE25">
        <f t="shared" si="7"/>
        <v>100000</v>
      </c>
      <c r="DF25">
        <f t="shared" si="7"/>
        <v>400.3247246923427</v>
      </c>
      <c r="DG25">
        <f t="shared" si="7"/>
        <v>328.9160677133302</v>
      </c>
      <c r="DH25">
        <f t="shared" si="7"/>
        <v>36.10000000000002</v>
      </c>
      <c r="DI25">
        <f t="shared" si="7"/>
        <v>84.96463499597931</v>
      </c>
      <c r="DJ25">
        <f t="shared" si="7"/>
        <v>100000</v>
      </c>
      <c r="DK25" s="10">
        <f t="shared" si="13"/>
        <v>47</v>
      </c>
      <c r="DL25">
        <f t="shared" si="14"/>
        <v>36.10000000000002</v>
      </c>
      <c r="DM25">
        <f t="shared" si="15"/>
        <v>0.3820936303502193</v>
      </c>
      <c r="DN25">
        <f t="shared" si="8"/>
        <v>47</v>
      </c>
      <c r="DO25" s="3">
        <f>INDEX($BN$4:$DJ$5,1,$DN25)</f>
        <v>654.36</v>
      </c>
      <c r="DP25" s="4">
        <f>INDEX($BN$4:$DJ$5,2,$DN25)</f>
        <v>429.02</v>
      </c>
      <c r="DQ25" s="5">
        <f>$D24</f>
        <v>582.92</v>
      </c>
      <c r="DR25" s="6">
        <f>$E24</f>
        <v>468.16</v>
      </c>
      <c r="DS25" t="e">
        <f t="shared" si="16"/>
        <v>#REF!</v>
      </c>
    </row>
    <row r="26" spans="1:123" ht="12.75" thickBot="1">
      <c r="A26" t="s">
        <v>122</v>
      </c>
      <c r="B26">
        <v>16</v>
      </c>
      <c r="D26">
        <v>620.16</v>
      </c>
      <c r="E26">
        <v>447.26</v>
      </c>
      <c r="F26">
        <v>0.015889280570993886</v>
      </c>
      <c r="I26">
        <f t="shared" si="2"/>
        <v>135.4149607687422</v>
      </c>
      <c r="J26">
        <f t="shared" si="18"/>
        <v>135.18283027071152</v>
      </c>
      <c r="K26">
        <f t="shared" si="18"/>
        <v>158.76648764774006</v>
      </c>
      <c r="L26">
        <f t="shared" si="18"/>
        <v>108.51911168084634</v>
      </c>
      <c r="M26">
        <f t="shared" si="18"/>
        <v>360.2642502386269</v>
      </c>
      <c r="N26">
        <f t="shared" si="18"/>
        <v>124.25999999999999</v>
      </c>
      <c r="O26">
        <f t="shared" si="18"/>
        <v>117.07762382282958</v>
      </c>
      <c r="P26">
        <f t="shared" si="18"/>
        <v>111.0380547380041</v>
      </c>
      <c r="Q26">
        <f t="shared" si="18"/>
        <v>264.8696532258839</v>
      </c>
      <c r="R26">
        <f t="shared" si="18"/>
        <v>71.58538398304498</v>
      </c>
      <c r="S26">
        <f t="shared" si="18"/>
        <v>76.2314475790667</v>
      </c>
      <c r="T26">
        <f t="shared" si="18"/>
        <v>72.53223559218335</v>
      </c>
      <c r="U26">
        <f t="shared" si="18"/>
        <v>79.20425241109211</v>
      </c>
      <c r="V26">
        <f t="shared" si="18"/>
        <v>42.70395297861782</v>
      </c>
      <c r="W26">
        <f t="shared" si="18"/>
        <v>18.33869133826076</v>
      </c>
      <c r="X26">
        <f t="shared" si="18"/>
        <v>0</v>
      </c>
      <c r="Y26">
        <f t="shared" si="18"/>
        <v>48.05610471105626</v>
      </c>
      <c r="Z26">
        <f t="shared" si="18"/>
        <v>125.42187687959388</v>
      </c>
      <c r="AA26">
        <f t="shared" si="18"/>
        <v>196.39971995906714</v>
      </c>
      <c r="AB26">
        <f t="shared" si="18"/>
        <v>283.4922249374751</v>
      </c>
      <c r="AC26">
        <f t="shared" si="18"/>
        <v>153.8737261523227</v>
      </c>
      <c r="AD26">
        <f t="shared" si="18"/>
        <v>332.6356866002203</v>
      </c>
      <c r="AE26">
        <f t="shared" si="18"/>
        <v>340.58452636606967</v>
      </c>
      <c r="AF26">
        <f t="shared" si="18"/>
        <v>116.68475307425562</v>
      </c>
      <c r="AG26">
        <f t="shared" si="18"/>
        <v>220.69463065512036</v>
      </c>
      <c r="AH26">
        <f t="shared" si="18"/>
        <v>53.23391775926321</v>
      </c>
      <c r="AI26">
        <f t="shared" si="18"/>
        <v>245.12327021317247</v>
      </c>
      <c r="AJ26">
        <f t="shared" si="18"/>
        <v>115.57248807566617</v>
      </c>
      <c r="AK26">
        <f t="shared" si="18"/>
        <v>140.8783787527383</v>
      </c>
      <c r="AL26">
        <f t="shared" si="18"/>
        <v>131.79200734490692</v>
      </c>
      <c r="AM26">
        <f t="shared" si="18"/>
        <v>101.67680954868716</v>
      </c>
      <c r="AN26">
        <f t="shared" si="18"/>
        <v>150.59175143413398</v>
      </c>
      <c r="AO26">
        <f t="shared" si="18"/>
        <v>188.40068895840056</v>
      </c>
      <c r="AP26">
        <f t="shared" si="18"/>
        <v>211.87819991683904</v>
      </c>
      <c r="AQ26">
        <f t="shared" si="18"/>
        <v>131.3684787154057</v>
      </c>
      <c r="AR26">
        <f t="shared" si="18"/>
        <v>81.95411643108598</v>
      </c>
      <c r="AS26">
        <f t="shared" si="18"/>
        <v>38.61069281947691</v>
      </c>
      <c r="AT26">
        <f t="shared" si="18"/>
        <v>34.30328847209845</v>
      </c>
      <c r="AU26">
        <f t="shared" si="18"/>
        <v>173.13535629674263</v>
      </c>
      <c r="AV26">
        <f t="shared" si="18"/>
        <v>189.86048878057807</v>
      </c>
      <c r="AW26">
        <f t="shared" si="18"/>
        <v>231.9712482183945</v>
      </c>
      <c r="AX26">
        <f t="shared" si="18"/>
        <v>167.8142127473117</v>
      </c>
      <c r="AY26">
        <f t="shared" si="18"/>
        <v>95.2716914933287</v>
      </c>
      <c r="AZ26">
        <f t="shared" si="18"/>
        <v>252.19921807967603</v>
      </c>
      <c r="BA26">
        <f t="shared" si="18"/>
        <v>412.46264994542224</v>
      </c>
      <c r="BB26">
        <f t="shared" si="18"/>
        <v>311.8913515953913</v>
      </c>
      <c r="BC26">
        <f t="shared" si="18"/>
        <v>38.76000000000005</v>
      </c>
      <c r="BD26">
        <f t="shared" si="18"/>
        <v>83.18789334993396</v>
      </c>
      <c r="BE26">
        <f t="shared" si="18"/>
        <v>203.5339028270229</v>
      </c>
      <c r="BF26" t="str">
        <f t="shared" si="10"/>
        <v>State &amp; Stewart</v>
      </c>
      <c r="BI26">
        <v>16</v>
      </c>
      <c r="BJ26">
        <f t="shared" si="11"/>
        <v>620.16</v>
      </c>
      <c r="BK26">
        <f t="shared" si="12"/>
        <v>447.26</v>
      </c>
      <c r="BL26">
        <v>16</v>
      </c>
      <c r="BN26">
        <f t="shared" si="4"/>
        <v>100000</v>
      </c>
      <c r="BO26">
        <f t="shared" si="5"/>
        <v>100000</v>
      </c>
      <c r="BP26">
        <f t="shared" si="5"/>
        <v>100000</v>
      </c>
      <c r="BQ26">
        <f t="shared" si="5"/>
        <v>100000</v>
      </c>
      <c r="BR26">
        <f t="shared" si="5"/>
        <v>100000</v>
      </c>
      <c r="BS26">
        <f t="shared" si="5"/>
        <v>100000</v>
      </c>
      <c r="BT26">
        <f t="shared" si="5"/>
        <v>100000</v>
      </c>
      <c r="BU26">
        <f t="shared" si="5"/>
        <v>100000</v>
      </c>
      <c r="BV26">
        <f t="shared" si="5"/>
        <v>100000</v>
      </c>
      <c r="BW26">
        <f t="shared" si="5"/>
        <v>100000</v>
      </c>
      <c r="BX26">
        <f t="shared" si="5"/>
        <v>100000</v>
      </c>
      <c r="BY26">
        <f t="shared" si="5"/>
        <v>100000</v>
      </c>
      <c r="BZ26">
        <f t="shared" si="5"/>
        <v>100000</v>
      </c>
      <c r="CA26">
        <f t="shared" si="5"/>
        <v>100000</v>
      </c>
      <c r="CB26">
        <f t="shared" si="5"/>
        <v>100000</v>
      </c>
      <c r="CC26">
        <f t="shared" si="5"/>
        <v>100000</v>
      </c>
      <c r="CD26">
        <f aca="true" t="shared" si="19" ref="CD26:CS41">IF(CD$10=100,100000,Y26)</f>
        <v>100000</v>
      </c>
      <c r="CE26">
        <f t="shared" si="6"/>
        <v>100000</v>
      </c>
      <c r="CF26">
        <f t="shared" si="6"/>
        <v>100000</v>
      </c>
      <c r="CG26">
        <f t="shared" si="6"/>
        <v>100000</v>
      </c>
      <c r="CH26">
        <f t="shared" si="6"/>
        <v>100000</v>
      </c>
      <c r="CI26">
        <f t="shared" si="6"/>
        <v>100000</v>
      </c>
      <c r="CJ26">
        <f t="shared" si="6"/>
        <v>100000</v>
      </c>
      <c r="CK26">
        <f t="shared" si="6"/>
        <v>100000</v>
      </c>
      <c r="CL26">
        <f t="shared" si="6"/>
        <v>100000</v>
      </c>
      <c r="CM26">
        <f t="shared" si="6"/>
        <v>100000</v>
      </c>
      <c r="CN26">
        <f t="shared" si="6"/>
        <v>100000</v>
      </c>
      <c r="CO26">
        <f t="shared" si="6"/>
        <v>100000</v>
      </c>
      <c r="CP26">
        <f t="shared" si="6"/>
        <v>100000</v>
      </c>
      <c r="CQ26">
        <f t="shared" si="6"/>
        <v>100000</v>
      </c>
      <c r="CR26">
        <f t="shared" si="6"/>
        <v>100000</v>
      </c>
      <c r="CS26">
        <f t="shared" si="6"/>
        <v>100000</v>
      </c>
      <c r="CT26">
        <f aca="true" t="shared" si="20" ref="CT26:DI41">IF(CT$10=100,100000,AO26)</f>
        <v>100000</v>
      </c>
      <c r="CU26">
        <f t="shared" si="7"/>
        <v>100000</v>
      </c>
      <c r="CV26">
        <f t="shared" si="7"/>
        <v>100000</v>
      </c>
      <c r="CW26">
        <f t="shared" si="7"/>
        <v>100000</v>
      </c>
      <c r="CX26">
        <f t="shared" si="7"/>
        <v>100000</v>
      </c>
      <c r="CY26">
        <f t="shared" si="7"/>
        <v>100000</v>
      </c>
      <c r="CZ26">
        <f t="shared" si="7"/>
        <v>100000</v>
      </c>
      <c r="DA26">
        <f t="shared" si="7"/>
        <v>100000</v>
      </c>
      <c r="DB26">
        <f t="shared" si="7"/>
        <v>100000</v>
      </c>
      <c r="DC26">
        <f t="shared" si="7"/>
        <v>100000</v>
      </c>
      <c r="DD26">
        <f t="shared" si="7"/>
        <v>100000</v>
      </c>
      <c r="DE26">
        <f t="shared" si="7"/>
        <v>100000</v>
      </c>
      <c r="DF26">
        <f t="shared" si="7"/>
        <v>412.46264994542224</v>
      </c>
      <c r="DG26">
        <f t="shared" si="7"/>
        <v>311.8913515953913</v>
      </c>
      <c r="DH26">
        <f t="shared" si="7"/>
        <v>38.76000000000005</v>
      </c>
      <c r="DI26">
        <f t="shared" si="7"/>
        <v>83.18789334993396</v>
      </c>
      <c r="DJ26">
        <f aca="true" t="shared" si="21" ref="DJ26:DJ41">IF(DJ$10=100,100000,BE26)</f>
        <v>100000</v>
      </c>
      <c r="DK26" s="10">
        <f t="shared" si="13"/>
        <v>47</v>
      </c>
      <c r="DL26">
        <f t="shared" si="14"/>
        <v>38.76000000000005</v>
      </c>
      <c r="DM26">
        <f t="shared" si="15"/>
        <v>0.6158685149317238</v>
      </c>
      <c r="DN26">
        <f t="shared" si="8"/>
        <v>47</v>
      </c>
      <c r="DO26" s="5">
        <f>$D25</f>
        <v>618.26</v>
      </c>
      <c r="DP26" s="6">
        <f>$E25</f>
        <v>429.02</v>
      </c>
      <c r="DQ26" s="3">
        <f>INDEX($BN$4:$DJ$5,1,$DN26)</f>
        <v>654.36</v>
      </c>
      <c r="DR26" s="4">
        <f>INDEX($BN$4:$DJ$5,2,$DN26)</f>
        <v>429.02</v>
      </c>
      <c r="DS26" t="e">
        <f t="shared" si="16"/>
        <v>#REF!</v>
      </c>
    </row>
    <row r="27" spans="1:123" ht="12.75" thickBot="1">
      <c r="A27" t="s">
        <v>123</v>
      </c>
      <c r="B27">
        <v>17</v>
      </c>
      <c r="D27">
        <v>601.92</v>
      </c>
      <c r="E27">
        <v>491.72</v>
      </c>
      <c r="F27">
        <v>0.010456171730589513</v>
      </c>
      <c r="I27">
        <f t="shared" si="2"/>
        <v>116.32221455938665</v>
      </c>
      <c r="J27">
        <f t="shared" si="18"/>
        <v>128.21776631964855</v>
      </c>
      <c r="K27">
        <f t="shared" si="18"/>
        <v>171.24943795528208</v>
      </c>
      <c r="L27">
        <f t="shared" si="18"/>
        <v>87.58896962517598</v>
      </c>
      <c r="M27">
        <f t="shared" si="18"/>
        <v>374.7227764628139</v>
      </c>
      <c r="N27">
        <f t="shared" si="18"/>
        <v>88.78836410251063</v>
      </c>
      <c r="O27">
        <f t="shared" si="18"/>
        <v>76.82017443354312</v>
      </c>
      <c r="P27">
        <f t="shared" si="18"/>
        <v>117.58467417142423</v>
      </c>
      <c r="Q27">
        <f t="shared" si="18"/>
        <v>278.4389426786418</v>
      </c>
      <c r="R27">
        <f t="shared" si="18"/>
        <v>66.49999999999997</v>
      </c>
      <c r="S27">
        <f t="shared" si="18"/>
        <v>56.11790801517813</v>
      </c>
      <c r="T27">
        <f t="shared" si="18"/>
        <v>77.96948120899607</v>
      </c>
      <c r="U27">
        <f t="shared" si="18"/>
        <v>94.96123208973226</v>
      </c>
      <c r="V27">
        <f aca="true" t="shared" si="22" ref="J27:BE32">SQRT(($D27-V$9)^2+($E27-V$10)^2)</f>
        <v>30.266707782644612</v>
      </c>
      <c r="W27">
        <f t="shared" si="22"/>
        <v>64.79417875087242</v>
      </c>
      <c r="X27">
        <f t="shared" si="22"/>
        <v>48.05610471105626</v>
      </c>
      <c r="Y27">
        <f t="shared" si="22"/>
        <v>0</v>
      </c>
      <c r="Z27">
        <f t="shared" si="22"/>
        <v>77.99262785674038</v>
      </c>
      <c r="AA27">
        <f t="shared" si="22"/>
        <v>148.39377075874845</v>
      </c>
      <c r="AB27">
        <f t="shared" si="22"/>
        <v>235.4740147022596</v>
      </c>
      <c r="AC27">
        <f t="shared" si="22"/>
        <v>107.69095412336169</v>
      </c>
      <c r="AD27">
        <f t="shared" si="22"/>
        <v>288.1725684377331</v>
      </c>
      <c r="AE27">
        <f t="shared" si="22"/>
        <v>304.11492827547943</v>
      </c>
      <c r="AF27">
        <f t="shared" si="22"/>
        <v>85.87831856761055</v>
      </c>
      <c r="AG27">
        <f t="shared" si="22"/>
        <v>204.84537876164057</v>
      </c>
      <c r="AH27">
        <f t="shared" si="22"/>
        <v>99.71507007468834</v>
      </c>
      <c r="AI27">
        <f t="shared" si="22"/>
        <v>204.05292352720645</v>
      </c>
      <c r="AJ27">
        <f t="shared" si="22"/>
        <v>158.46182253148552</v>
      </c>
      <c r="AK27">
        <f t="shared" si="22"/>
        <v>166.47568591238783</v>
      </c>
      <c r="AL27">
        <f t="shared" si="22"/>
        <v>167.0647922214612</v>
      </c>
      <c r="AM27">
        <f t="shared" si="22"/>
        <v>148.71017315570583</v>
      </c>
      <c r="AN27">
        <f t="shared" si="22"/>
        <v>196.92067844693204</v>
      </c>
      <c r="AO27">
        <f t="shared" si="22"/>
        <v>236.43330053103776</v>
      </c>
      <c r="AP27">
        <f t="shared" si="22"/>
        <v>259.4217446553007</v>
      </c>
      <c r="AQ27">
        <f t="shared" si="22"/>
        <v>179.30605120854125</v>
      </c>
      <c r="AR27">
        <f t="shared" si="22"/>
        <v>127.68226188472698</v>
      </c>
      <c r="AS27">
        <f t="shared" si="22"/>
        <v>83.45218750877663</v>
      </c>
      <c r="AT27">
        <f t="shared" si="22"/>
        <v>50.30373345985368</v>
      </c>
      <c r="AU27">
        <f t="shared" si="22"/>
        <v>168.07602327518347</v>
      </c>
      <c r="AV27">
        <f t="shared" si="22"/>
        <v>205.51642270144742</v>
      </c>
      <c r="AW27">
        <f t="shared" si="22"/>
        <v>266.4916456476638</v>
      </c>
      <c r="AX27">
        <f t="shared" si="22"/>
        <v>208.18590538266517</v>
      </c>
      <c r="AY27">
        <f t="shared" si="22"/>
        <v>127.52666387857877</v>
      </c>
      <c r="AZ27">
        <f t="shared" si="22"/>
        <v>291.02368907015114</v>
      </c>
      <c r="BA27">
        <f t="shared" si="22"/>
        <v>426.76368589653924</v>
      </c>
      <c r="BB27">
        <f t="shared" si="22"/>
        <v>264.127336714699</v>
      </c>
      <c r="BC27">
        <f t="shared" si="22"/>
        <v>81.73887447230976</v>
      </c>
      <c r="BD27">
        <f t="shared" si="22"/>
        <v>74.37620318354513</v>
      </c>
      <c r="BE27">
        <f t="shared" si="22"/>
        <v>156.31308198612166</v>
      </c>
      <c r="BF27" t="str">
        <f t="shared" si="10"/>
        <v>Hudson</v>
      </c>
      <c r="BI27">
        <v>17</v>
      </c>
      <c r="BJ27">
        <f t="shared" si="11"/>
        <v>601.92</v>
      </c>
      <c r="BK27">
        <f t="shared" si="12"/>
        <v>491.72</v>
      </c>
      <c r="BL27">
        <v>17</v>
      </c>
      <c r="BN27">
        <f t="shared" si="4"/>
        <v>100000</v>
      </c>
      <c r="BO27">
        <f aca="true" t="shared" si="23" ref="BO27:CC27">IF(BO$10=100,100000,J27)</f>
        <v>100000</v>
      </c>
      <c r="BP27">
        <f t="shared" si="23"/>
        <v>100000</v>
      </c>
      <c r="BQ27">
        <f t="shared" si="23"/>
        <v>100000</v>
      </c>
      <c r="BR27">
        <f t="shared" si="23"/>
        <v>100000</v>
      </c>
      <c r="BS27">
        <f t="shared" si="23"/>
        <v>100000</v>
      </c>
      <c r="BT27">
        <f t="shared" si="23"/>
        <v>100000</v>
      </c>
      <c r="BU27">
        <f t="shared" si="23"/>
        <v>100000</v>
      </c>
      <c r="BV27">
        <f t="shared" si="23"/>
        <v>100000</v>
      </c>
      <c r="BW27">
        <f t="shared" si="23"/>
        <v>100000</v>
      </c>
      <c r="BX27">
        <f t="shared" si="23"/>
        <v>100000</v>
      </c>
      <c r="BY27">
        <f t="shared" si="23"/>
        <v>100000</v>
      </c>
      <c r="BZ27">
        <f t="shared" si="23"/>
        <v>100000</v>
      </c>
      <c r="CA27">
        <f t="shared" si="23"/>
        <v>100000</v>
      </c>
      <c r="CB27">
        <f t="shared" si="23"/>
        <v>100000</v>
      </c>
      <c r="CC27">
        <f t="shared" si="23"/>
        <v>100000</v>
      </c>
      <c r="CD27">
        <f t="shared" si="19"/>
        <v>100000</v>
      </c>
      <c r="CE27">
        <f t="shared" si="19"/>
        <v>100000</v>
      </c>
      <c r="CF27">
        <f t="shared" si="19"/>
        <v>100000</v>
      </c>
      <c r="CG27">
        <f t="shared" si="19"/>
        <v>100000</v>
      </c>
      <c r="CH27">
        <f t="shared" si="19"/>
        <v>100000</v>
      </c>
      <c r="CI27">
        <f t="shared" si="19"/>
        <v>100000</v>
      </c>
      <c r="CJ27">
        <f t="shared" si="19"/>
        <v>100000</v>
      </c>
      <c r="CK27">
        <f t="shared" si="19"/>
        <v>100000</v>
      </c>
      <c r="CL27">
        <f t="shared" si="19"/>
        <v>100000</v>
      </c>
      <c r="CM27">
        <f t="shared" si="19"/>
        <v>100000</v>
      </c>
      <c r="CN27">
        <f t="shared" si="19"/>
        <v>100000</v>
      </c>
      <c r="CO27">
        <f t="shared" si="19"/>
        <v>100000</v>
      </c>
      <c r="CP27">
        <f t="shared" si="19"/>
        <v>100000</v>
      </c>
      <c r="CQ27">
        <f t="shared" si="19"/>
        <v>100000</v>
      </c>
      <c r="CR27">
        <f t="shared" si="19"/>
        <v>100000</v>
      </c>
      <c r="CS27">
        <f t="shared" si="19"/>
        <v>100000</v>
      </c>
      <c r="CT27">
        <f t="shared" si="20"/>
        <v>100000</v>
      </c>
      <c r="CU27">
        <f t="shared" si="20"/>
        <v>100000</v>
      </c>
      <c r="CV27">
        <f t="shared" si="20"/>
        <v>100000</v>
      </c>
      <c r="CW27">
        <f t="shared" si="20"/>
        <v>100000</v>
      </c>
      <c r="CX27">
        <f t="shared" si="20"/>
        <v>100000</v>
      </c>
      <c r="CY27">
        <f t="shared" si="20"/>
        <v>100000</v>
      </c>
      <c r="CZ27">
        <f t="shared" si="20"/>
        <v>100000</v>
      </c>
      <c r="DA27">
        <f t="shared" si="20"/>
        <v>100000</v>
      </c>
      <c r="DB27">
        <f t="shared" si="20"/>
        <v>100000</v>
      </c>
      <c r="DC27">
        <f t="shared" si="20"/>
        <v>100000</v>
      </c>
      <c r="DD27">
        <f t="shared" si="20"/>
        <v>100000</v>
      </c>
      <c r="DE27">
        <f t="shared" si="20"/>
        <v>100000</v>
      </c>
      <c r="DF27">
        <f t="shared" si="20"/>
        <v>426.76368589653924</v>
      </c>
      <c r="DG27">
        <f t="shared" si="20"/>
        <v>264.127336714699</v>
      </c>
      <c r="DH27">
        <f t="shared" si="20"/>
        <v>81.73887447230976</v>
      </c>
      <c r="DI27">
        <f t="shared" si="20"/>
        <v>74.37620318354513</v>
      </c>
      <c r="DJ27">
        <f t="shared" si="21"/>
        <v>100000</v>
      </c>
      <c r="DK27" s="10">
        <f t="shared" si="13"/>
        <v>48</v>
      </c>
      <c r="DL27">
        <f t="shared" si="14"/>
        <v>74.37620318354513</v>
      </c>
      <c r="DM27">
        <f t="shared" si="15"/>
        <v>0.7776903531563663</v>
      </c>
      <c r="DN27">
        <f t="shared" si="8"/>
        <v>48</v>
      </c>
      <c r="DO27" s="3">
        <f>INDEX($BN$4:$DJ$5,1,$DN27)</f>
        <v>537.32</v>
      </c>
      <c r="DP27" s="4">
        <f>INDEX($BN$4:$DJ$5,2,$DN27)</f>
        <v>454.86</v>
      </c>
      <c r="DQ27" s="5">
        <f>$D26</f>
        <v>620.16</v>
      </c>
      <c r="DR27" s="6">
        <f>$E26</f>
        <v>447.26</v>
      </c>
      <c r="DS27" t="e">
        <f t="shared" si="16"/>
        <v>#REF!</v>
      </c>
    </row>
    <row r="28" spans="1:123" ht="12.75" thickBot="1">
      <c r="A28" t="s">
        <v>124</v>
      </c>
      <c r="B28">
        <v>18</v>
      </c>
      <c r="D28">
        <v>558.22</v>
      </c>
      <c r="E28">
        <v>556.32</v>
      </c>
      <c r="F28">
        <v>0.007867756669830797</v>
      </c>
      <c r="I28">
        <f t="shared" si="2"/>
        <v>109.72002369667992</v>
      </c>
      <c r="J28">
        <f t="shared" si="22"/>
        <v>138.56407037901283</v>
      </c>
      <c r="K28">
        <f t="shared" si="22"/>
        <v>201.51238175357867</v>
      </c>
      <c r="L28">
        <f t="shared" si="22"/>
        <v>90.44000000000008</v>
      </c>
      <c r="M28">
        <f t="shared" si="22"/>
        <v>394.8733938872054</v>
      </c>
      <c r="N28">
        <f t="shared" si="22"/>
        <v>58.31359704219945</v>
      </c>
      <c r="O28">
        <f t="shared" si="22"/>
        <v>40.238752465751304</v>
      </c>
      <c r="P28">
        <f t="shared" si="22"/>
        <v>149.77689274384088</v>
      </c>
      <c r="Q28">
        <f t="shared" si="22"/>
        <v>301.2200371821238</v>
      </c>
      <c r="R28">
        <f t="shared" si="22"/>
        <v>104.93092966327904</v>
      </c>
      <c r="S28">
        <f t="shared" si="22"/>
        <v>83.00543114760627</v>
      </c>
      <c r="T28">
        <f t="shared" si="22"/>
        <v>121.97052922735067</v>
      </c>
      <c r="U28">
        <f t="shared" si="22"/>
        <v>143.57464121494442</v>
      </c>
      <c r="V28">
        <f t="shared" si="22"/>
        <v>91.55476830837377</v>
      </c>
      <c r="W28">
        <f t="shared" si="22"/>
        <v>140.74832716590282</v>
      </c>
      <c r="X28">
        <f t="shared" si="22"/>
        <v>125.42187687959388</v>
      </c>
      <c r="Y28">
        <f t="shared" si="22"/>
        <v>77.99262785674038</v>
      </c>
      <c r="Z28">
        <f t="shared" si="22"/>
        <v>0</v>
      </c>
      <c r="AA28">
        <f t="shared" si="22"/>
        <v>72.29294018090559</v>
      </c>
      <c r="AB28">
        <f t="shared" si="22"/>
        <v>161.03842274438725</v>
      </c>
      <c r="AC28">
        <f t="shared" si="22"/>
        <v>57.33972096199976</v>
      </c>
      <c r="AD28">
        <f t="shared" si="22"/>
        <v>229.51119188396885</v>
      </c>
      <c r="AE28">
        <f t="shared" si="22"/>
        <v>241.28922810602222</v>
      </c>
      <c r="AF28">
        <f t="shared" si="22"/>
        <v>98.05840912435808</v>
      </c>
      <c r="AG28">
        <f t="shared" si="22"/>
        <v>186.13717307405315</v>
      </c>
      <c r="AH28">
        <f t="shared" si="22"/>
        <v>174.3670072003302</v>
      </c>
      <c r="AI28">
        <f t="shared" si="22"/>
        <v>135.6094303505475</v>
      </c>
      <c r="AJ28">
        <f t="shared" si="22"/>
        <v>227.15546922757554</v>
      </c>
      <c r="AK28">
        <f t="shared" si="22"/>
        <v>214.19230611765684</v>
      </c>
      <c r="AL28">
        <f t="shared" si="22"/>
        <v>226.32699971501418</v>
      </c>
      <c r="AM28">
        <f t="shared" si="22"/>
        <v>223.1036924840107</v>
      </c>
      <c r="AN28">
        <f t="shared" si="22"/>
        <v>269.5453869017239</v>
      </c>
      <c r="AO28">
        <f t="shared" si="22"/>
        <v>312.83233144929255</v>
      </c>
      <c r="AP28">
        <f t="shared" si="22"/>
        <v>337.2527295664188</v>
      </c>
      <c r="AQ28">
        <f t="shared" si="22"/>
        <v>256.7250864251486</v>
      </c>
      <c r="AR28">
        <f t="shared" si="22"/>
        <v>205.63056679394725</v>
      </c>
      <c r="AS28">
        <f t="shared" si="22"/>
        <v>161.41458917954108</v>
      </c>
      <c r="AT28">
        <f t="shared" si="22"/>
        <v>124.41097861523315</v>
      </c>
      <c r="AU28">
        <f t="shared" si="22"/>
        <v>201.50357713946417</v>
      </c>
      <c r="AV28">
        <f t="shared" si="22"/>
        <v>260.2445196349003</v>
      </c>
      <c r="AW28">
        <f t="shared" si="22"/>
        <v>337.04693323037367</v>
      </c>
      <c r="AX28">
        <f t="shared" si="22"/>
        <v>283.60146191442664</v>
      </c>
      <c r="AY28">
        <f t="shared" si="22"/>
        <v>199.99699997749966</v>
      </c>
      <c r="AZ28">
        <f t="shared" si="22"/>
        <v>350.5454173142191</v>
      </c>
      <c r="BA28">
        <f t="shared" si="22"/>
        <v>445.22055837528444</v>
      </c>
      <c r="BB28">
        <f t="shared" si="22"/>
        <v>191.85296453273793</v>
      </c>
      <c r="BC28">
        <f t="shared" si="22"/>
        <v>159.5248870866236</v>
      </c>
      <c r="BD28">
        <f t="shared" si="22"/>
        <v>103.59025822923702</v>
      </c>
      <c r="BE28">
        <f t="shared" si="22"/>
        <v>90.78262829418406</v>
      </c>
      <c r="BF28" t="str">
        <f t="shared" si="10"/>
        <v>Aurora &amp; Coddington</v>
      </c>
      <c r="BI28">
        <v>18</v>
      </c>
      <c r="BJ28">
        <f t="shared" si="11"/>
        <v>558.22</v>
      </c>
      <c r="BK28">
        <f t="shared" si="12"/>
        <v>556.32</v>
      </c>
      <c r="BL28">
        <v>18</v>
      </c>
      <c r="BN28">
        <f aca="true" t="shared" si="24" ref="BN28:CC43">IF(BN$10=100,100000,I28)</f>
        <v>100000</v>
      </c>
      <c r="BO28">
        <f t="shared" si="24"/>
        <v>100000</v>
      </c>
      <c r="BP28">
        <f t="shared" si="24"/>
        <v>100000</v>
      </c>
      <c r="BQ28">
        <f t="shared" si="24"/>
        <v>100000</v>
      </c>
      <c r="BR28">
        <f t="shared" si="24"/>
        <v>100000</v>
      </c>
      <c r="BS28">
        <f t="shared" si="24"/>
        <v>100000</v>
      </c>
      <c r="BT28">
        <f t="shared" si="24"/>
        <v>100000</v>
      </c>
      <c r="BU28">
        <f t="shared" si="24"/>
        <v>100000</v>
      </c>
      <c r="BV28">
        <f t="shared" si="24"/>
        <v>100000</v>
      </c>
      <c r="BW28">
        <f t="shared" si="24"/>
        <v>100000</v>
      </c>
      <c r="BX28">
        <f t="shared" si="24"/>
        <v>100000</v>
      </c>
      <c r="BY28">
        <f t="shared" si="24"/>
        <v>100000</v>
      </c>
      <c r="BZ28">
        <f t="shared" si="24"/>
        <v>100000</v>
      </c>
      <c r="CA28">
        <f t="shared" si="24"/>
        <v>100000</v>
      </c>
      <c r="CB28">
        <f t="shared" si="24"/>
        <v>100000</v>
      </c>
      <c r="CC28">
        <f t="shared" si="24"/>
        <v>100000</v>
      </c>
      <c r="CD28">
        <f t="shared" si="19"/>
        <v>100000</v>
      </c>
      <c r="CE28">
        <f t="shared" si="19"/>
        <v>100000</v>
      </c>
      <c r="CF28">
        <f t="shared" si="19"/>
        <v>100000</v>
      </c>
      <c r="CG28">
        <f t="shared" si="19"/>
        <v>100000</v>
      </c>
      <c r="CH28">
        <f t="shared" si="19"/>
        <v>100000</v>
      </c>
      <c r="CI28">
        <f t="shared" si="19"/>
        <v>100000</v>
      </c>
      <c r="CJ28">
        <f t="shared" si="19"/>
        <v>100000</v>
      </c>
      <c r="CK28">
        <f t="shared" si="19"/>
        <v>100000</v>
      </c>
      <c r="CL28">
        <f t="shared" si="19"/>
        <v>100000</v>
      </c>
      <c r="CM28">
        <f t="shared" si="19"/>
        <v>100000</v>
      </c>
      <c r="CN28">
        <f t="shared" si="19"/>
        <v>100000</v>
      </c>
      <c r="CO28">
        <f t="shared" si="19"/>
        <v>100000</v>
      </c>
      <c r="CP28">
        <f t="shared" si="19"/>
        <v>100000</v>
      </c>
      <c r="CQ28">
        <f t="shared" si="19"/>
        <v>100000</v>
      </c>
      <c r="CR28">
        <f t="shared" si="19"/>
        <v>100000</v>
      </c>
      <c r="CS28">
        <f t="shared" si="19"/>
        <v>100000</v>
      </c>
      <c r="CT28">
        <f t="shared" si="20"/>
        <v>100000</v>
      </c>
      <c r="CU28">
        <f t="shared" si="20"/>
        <v>100000</v>
      </c>
      <c r="CV28">
        <f t="shared" si="20"/>
        <v>100000</v>
      </c>
      <c r="CW28">
        <f t="shared" si="20"/>
        <v>100000</v>
      </c>
      <c r="CX28">
        <f t="shared" si="20"/>
        <v>100000</v>
      </c>
      <c r="CY28">
        <f t="shared" si="20"/>
        <v>100000</v>
      </c>
      <c r="CZ28">
        <f t="shared" si="20"/>
        <v>100000</v>
      </c>
      <c r="DA28">
        <f t="shared" si="20"/>
        <v>100000</v>
      </c>
      <c r="DB28">
        <f t="shared" si="20"/>
        <v>100000</v>
      </c>
      <c r="DC28">
        <f t="shared" si="20"/>
        <v>100000</v>
      </c>
      <c r="DD28">
        <f t="shared" si="20"/>
        <v>100000</v>
      </c>
      <c r="DE28">
        <f t="shared" si="20"/>
        <v>100000</v>
      </c>
      <c r="DF28">
        <f t="shared" si="20"/>
        <v>445.22055837528444</v>
      </c>
      <c r="DG28">
        <f t="shared" si="20"/>
        <v>191.85296453273793</v>
      </c>
      <c r="DH28">
        <f t="shared" si="20"/>
        <v>159.5248870866236</v>
      </c>
      <c r="DI28">
        <f t="shared" si="20"/>
        <v>103.59025822923702</v>
      </c>
      <c r="DJ28">
        <f t="shared" si="21"/>
        <v>100000</v>
      </c>
      <c r="DK28" s="10">
        <f aca="true" t="shared" si="25" ref="DK28:DK43">INDEX(BN$7:DJ$7,1,DN28)</f>
        <v>48</v>
      </c>
      <c r="DL28">
        <f aca="true" t="shared" si="26" ref="DL28:DL43">MIN(BN28:DJ28)</f>
        <v>103.59025822923702</v>
      </c>
      <c r="DM28">
        <f aca="true" t="shared" si="27" ref="DM28:DM43">DL28*F28</f>
        <v>0.8150229451125741</v>
      </c>
      <c r="DN28">
        <f aca="true" t="shared" si="28" ref="DN28:DN43">MATCH(DL28,BN28:DJ28,0)</f>
        <v>48</v>
      </c>
      <c r="DO28" s="5">
        <f>$D27</f>
        <v>601.92</v>
      </c>
      <c r="DP28" s="6">
        <f>$E27</f>
        <v>491.72</v>
      </c>
      <c r="DQ28" s="3">
        <f>INDEX($BN$4:$DJ$5,1,$DN28)</f>
        <v>537.32</v>
      </c>
      <c r="DR28" s="4">
        <f>INDEX($BN$4:$DJ$5,2,$DN28)</f>
        <v>454.86</v>
      </c>
      <c r="DS28" t="e">
        <f aca="true" t="shared" si="29" ref="DS28:DS43">IF(DL28&lt;=CovDist,F28,0)</f>
        <v>#REF!</v>
      </c>
    </row>
    <row r="29" spans="1:123" ht="12.75" thickBot="1">
      <c r="A29" t="s">
        <v>125</v>
      </c>
      <c r="B29">
        <v>19</v>
      </c>
      <c r="D29">
        <v>538.46</v>
      </c>
      <c r="E29">
        <v>625.86</v>
      </c>
      <c r="F29">
        <v>0.005253713737183462</v>
      </c>
      <c r="I29">
        <f t="shared" si="2"/>
        <v>161.50402347929293</v>
      </c>
      <c r="J29">
        <f t="shared" si="22"/>
        <v>194.74731217657413</v>
      </c>
      <c r="K29">
        <f t="shared" si="22"/>
        <v>262.1322940806798</v>
      </c>
      <c r="L29">
        <f t="shared" si="22"/>
        <v>151.07043258030345</v>
      </c>
      <c r="M29">
        <f t="shared" si="22"/>
        <v>443.70593865757536</v>
      </c>
      <c r="N29">
        <f t="shared" si="22"/>
        <v>112.38239007958504</v>
      </c>
      <c r="O29">
        <f t="shared" si="22"/>
        <v>100.86119174390123</v>
      </c>
      <c r="P29">
        <f t="shared" si="22"/>
        <v>214.14239094583772</v>
      </c>
      <c r="Q29">
        <f t="shared" si="22"/>
        <v>354.0563672637452</v>
      </c>
      <c r="R29">
        <f t="shared" si="22"/>
        <v>174.34216128062658</v>
      </c>
      <c r="S29">
        <f t="shared" si="22"/>
        <v>152.34588146714043</v>
      </c>
      <c r="T29">
        <f t="shared" si="22"/>
        <v>191.41516972277822</v>
      </c>
      <c r="U29">
        <f t="shared" si="22"/>
        <v>213.04719571024634</v>
      </c>
      <c r="V29">
        <f t="shared" si="22"/>
        <v>163.84743391338174</v>
      </c>
      <c r="W29">
        <f t="shared" si="22"/>
        <v>212.40062523448466</v>
      </c>
      <c r="X29">
        <f t="shared" si="22"/>
        <v>196.39971995906714</v>
      </c>
      <c r="Y29">
        <f t="shared" si="22"/>
        <v>148.39377075874845</v>
      </c>
      <c r="Z29">
        <f t="shared" si="22"/>
        <v>72.29294018090559</v>
      </c>
      <c r="AA29">
        <f t="shared" si="22"/>
        <v>0</v>
      </c>
      <c r="AB29">
        <f t="shared" si="22"/>
        <v>88.9143160576518</v>
      </c>
      <c r="AC29">
        <f t="shared" si="22"/>
        <v>63.590703723107204</v>
      </c>
      <c r="AD29">
        <f t="shared" si="22"/>
        <v>169.99426460913315</v>
      </c>
      <c r="AE29">
        <f t="shared" si="22"/>
        <v>214.150819750941</v>
      </c>
      <c r="AF29">
        <f t="shared" si="22"/>
        <v>135.83817431046396</v>
      </c>
      <c r="AG29">
        <f t="shared" si="22"/>
        <v>217.24071901924836</v>
      </c>
      <c r="AH29">
        <f t="shared" si="22"/>
        <v>246.41469112047682</v>
      </c>
      <c r="AI29">
        <f t="shared" si="22"/>
        <v>109.93039434114665</v>
      </c>
      <c r="AJ29">
        <f t="shared" si="22"/>
        <v>299.2424602224758</v>
      </c>
      <c r="AK29">
        <f t="shared" si="22"/>
        <v>281.27100739322566</v>
      </c>
      <c r="AL29">
        <f t="shared" si="22"/>
        <v>296.6430703724596</v>
      </c>
      <c r="AM29">
        <f t="shared" si="22"/>
        <v>295.26</v>
      </c>
      <c r="AN29">
        <f t="shared" si="22"/>
        <v>341.8382506390998</v>
      </c>
      <c r="AO29">
        <f t="shared" si="22"/>
        <v>384.53183691340826</v>
      </c>
      <c r="AP29">
        <f t="shared" si="22"/>
        <v>407.5177120077114</v>
      </c>
      <c r="AQ29">
        <f t="shared" si="22"/>
        <v>327.6975117391037</v>
      </c>
      <c r="AR29">
        <f t="shared" si="22"/>
        <v>274.7633876629126</v>
      </c>
      <c r="AS29">
        <f t="shared" si="22"/>
        <v>230.86649735290746</v>
      </c>
      <c r="AT29">
        <f t="shared" si="22"/>
        <v>190.68050136288187</v>
      </c>
      <c r="AU29">
        <f t="shared" si="22"/>
        <v>233.85411178766986</v>
      </c>
      <c r="AV29">
        <f t="shared" si="22"/>
        <v>305.5488294855668</v>
      </c>
      <c r="AW29">
        <f t="shared" si="22"/>
        <v>394.8573033388138</v>
      </c>
      <c r="AX29">
        <f t="shared" si="22"/>
        <v>347.6636593030683</v>
      </c>
      <c r="AY29">
        <f t="shared" si="22"/>
        <v>262.34122283773854</v>
      </c>
      <c r="AZ29">
        <f t="shared" si="22"/>
        <v>419.98321347406255</v>
      </c>
      <c r="BA29">
        <f t="shared" si="22"/>
        <v>491.97732833942666</v>
      </c>
      <c r="BB29">
        <f t="shared" si="22"/>
        <v>120.65403930246185</v>
      </c>
      <c r="BC29">
        <f t="shared" si="22"/>
        <v>228.42678389365818</v>
      </c>
      <c r="BD29">
        <f t="shared" si="22"/>
        <v>171.0037999577787</v>
      </c>
      <c r="BE29">
        <f t="shared" si="22"/>
        <v>41.154192982003586</v>
      </c>
      <c r="BF29" t="str">
        <f t="shared" si="10"/>
        <v>Danby &amp; Alumni</v>
      </c>
      <c r="BI29">
        <v>19</v>
      </c>
      <c r="BJ29">
        <f t="shared" si="11"/>
        <v>538.46</v>
      </c>
      <c r="BK29">
        <f t="shared" si="12"/>
        <v>625.86</v>
      </c>
      <c r="BL29">
        <v>19</v>
      </c>
      <c r="BN29">
        <f t="shared" si="24"/>
        <v>100000</v>
      </c>
      <c r="BO29">
        <f t="shared" si="24"/>
        <v>100000</v>
      </c>
      <c r="BP29">
        <f t="shared" si="24"/>
        <v>100000</v>
      </c>
      <c r="BQ29">
        <f t="shared" si="24"/>
        <v>100000</v>
      </c>
      <c r="BR29">
        <f t="shared" si="24"/>
        <v>100000</v>
      </c>
      <c r="BS29">
        <f t="shared" si="24"/>
        <v>100000</v>
      </c>
      <c r="BT29">
        <f t="shared" si="24"/>
        <v>100000</v>
      </c>
      <c r="BU29">
        <f t="shared" si="24"/>
        <v>100000</v>
      </c>
      <c r="BV29">
        <f t="shared" si="24"/>
        <v>100000</v>
      </c>
      <c r="BW29">
        <f t="shared" si="24"/>
        <v>100000</v>
      </c>
      <c r="BX29">
        <f t="shared" si="24"/>
        <v>100000</v>
      </c>
      <c r="BY29">
        <f t="shared" si="24"/>
        <v>100000</v>
      </c>
      <c r="BZ29">
        <f t="shared" si="24"/>
        <v>100000</v>
      </c>
      <c r="CA29">
        <f t="shared" si="24"/>
        <v>100000</v>
      </c>
      <c r="CB29">
        <f t="shared" si="24"/>
        <v>100000</v>
      </c>
      <c r="CC29">
        <f t="shared" si="24"/>
        <v>100000</v>
      </c>
      <c r="CD29">
        <f t="shared" si="19"/>
        <v>100000</v>
      </c>
      <c r="CE29">
        <f t="shared" si="19"/>
        <v>100000</v>
      </c>
      <c r="CF29">
        <f t="shared" si="19"/>
        <v>100000</v>
      </c>
      <c r="CG29">
        <f t="shared" si="19"/>
        <v>100000</v>
      </c>
      <c r="CH29">
        <f t="shared" si="19"/>
        <v>100000</v>
      </c>
      <c r="CI29">
        <f t="shared" si="19"/>
        <v>100000</v>
      </c>
      <c r="CJ29">
        <f t="shared" si="19"/>
        <v>100000</v>
      </c>
      <c r="CK29">
        <f t="shared" si="19"/>
        <v>100000</v>
      </c>
      <c r="CL29">
        <f t="shared" si="19"/>
        <v>100000</v>
      </c>
      <c r="CM29">
        <f t="shared" si="19"/>
        <v>100000</v>
      </c>
      <c r="CN29">
        <f t="shared" si="19"/>
        <v>100000</v>
      </c>
      <c r="CO29">
        <f t="shared" si="19"/>
        <v>100000</v>
      </c>
      <c r="CP29">
        <f t="shared" si="19"/>
        <v>100000</v>
      </c>
      <c r="CQ29">
        <f t="shared" si="19"/>
        <v>100000</v>
      </c>
      <c r="CR29">
        <f t="shared" si="19"/>
        <v>100000</v>
      </c>
      <c r="CS29">
        <f t="shared" si="19"/>
        <v>100000</v>
      </c>
      <c r="CT29">
        <f t="shared" si="20"/>
        <v>100000</v>
      </c>
      <c r="CU29">
        <f t="shared" si="20"/>
        <v>100000</v>
      </c>
      <c r="CV29">
        <f t="shared" si="20"/>
        <v>100000</v>
      </c>
      <c r="CW29">
        <f t="shared" si="20"/>
        <v>100000</v>
      </c>
      <c r="CX29">
        <f t="shared" si="20"/>
        <v>100000</v>
      </c>
      <c r="CY29">
        <f t="shared" si="20"/>
        <v>100000</v>
      </c>
      <c r="CZ29">
        <f t="shared" si="20"/>
        <v>100000</v>
      </c>
      <c r="DA29">
        <f t="shared" si="20"/>
        <v>100000</v>
      </c>
      <c r="DB29">
        <f t="shared" si="20"/>
        <v>100000</v>
      </c>
      <c r="DC29">
        <f t="shared" si="20"/>
        <v>100000</v>
      </c>
      <c r="DD29">
        <f t="shared" si="20"/>
        <v>100000</v>
      </c>
      <c r="DE29">
        <f t="shared" si="20"/>
        <v>100000</v>
      </c>
      <c r="DF29">
        <f t="shared" si="20"/>
        <v>491.97732833942666</v>
      </c>
      <c r="DG29">
        <f t="shared" si="20"/>
        <v>120.65403930246185</v>
      </c>
      <c r="DH29">
        <f t="shared" si="20"/>
        <v>228.42678389365818</v>
      </c>
      <c r="DI29">
        <f t="shared" si="20"/>
        <v>171.0037999577787</v>
      </c>
      <c r="DJ29">
        <f t="shared" si="21"/>
        <v>100000</v>
      </c>
      <c r="DK29" s="10">
        <f t="shared" si="25"/>
        <v>46</v>
      </c>
      <c r="DL29">
        <f t="shared" si="26"/>
        <v>120.65403930246185</v>
      </c>
      <c r="DM29">
        <f t="shared" si="27"/>
        <v>0.6338817837300171</v>
      </c>
      <c r="DN29">
        <f t="shared" si="28"/>
        <v>46</v>
      </c>
      <c r="DO29" s="3">
        <f>INDEX($BN$4:$DJ$5,1,$DN29)</f>
        <v>531.62</v>
      </c>
      <c r="DP29" s="4">
        <f>INDEX($BN$4:$DJ$5,2,$DN29)</f>
        <v>746.32</v>
      </c>
      <c r="DQ29" s="5">
        <f>$D28</f>
        <v>558.22</v>
      </c>
      <c r="DR29" s="6">
        <f>$E28</f>
        <v>556.32</v>
      </c>
      <c r="DS29" t="e">
        <f t="shared" si="29"/>
        <v>#REF!</v>
      </c>
    </row>
    <row r="30" spans="1:123" ht="12.75" thickBot="1">
      <c r="A30" t="s">
        <v>126</v>
      </c>
      <c r="B30">
        <v>20</v>
      </c>
      <c r="D30">
        <v>522.12</v>
      </c>
      <c r="E30">
        <v>713.26</v>
      </c>
      <c r="F30">
        <v>0.02988209862222396</v>
      </c>
      <c r="I30">
        <f t="shared" si="2"/>
        <v>243.06726065021587</v>
      </c>
      <c r="J30">
        <f t="shared" si="22"/>
        <v>277.20160028398107</v>
      </c>
      <c r="K30">
        <f t="shared" si="22"/>
        <v>345.65975062190853</v>
      </c>
      <c r="L30">
        <f t="shared" si="22"/>
        <v>236.82812164099096</v>
      </c>
      <c r="M30">
        <f t="shared" si="22"/>
        <v>516.1078526819757</v>
      </c>
      <c r="N30">
        <f t="shared" si="22"/>
        <v>197.68219444350572</v>
      </c>
      <c r="O30">
        <f t="shared" si="22"/>
        <v>188.4006889584006</v>
      </c>
      <c r="P30">
        <f t="shared" si="22"/>
        <v>300.2961871219813</v>
      </c>
      <c r="Q30">
        <f t="shared" si="22"/>
        <v>430.9258892199446</v>
      </c>
      <c r="R30">
        <f t="shared" si="22"/>
        <v>262.7897136495262</v>
      </c>
      <c r="S30">
        <f t="shared" si="22"/>
        <v>240.87324467445524</v>
      </c>
      <c r="T30">
        <f t="shared" si="22"/>
        <v>279.80724007787927</v>
      </c>
      <c r="U30">
        <f t="shared" si="22"/>
        <v>301.37617689525496</v>
      </c>
      <c r="V30">
        <f t="shared" si="22"/>
        <v>252.5285132415743</v>
      </c>
      <c r="W30">
        <f t="shared" si="22"/>
        <v>300.0587895729769</v>
      </c>
      <c r="X30">
        <f t="shared" si="22"/>
        <v>283.4922249374751</v>
      </c>
      <c r="Y30">
        <f t="shared" si="22"/>
        <v>235.4740147022596</v>
      </c>
      <c r="Z30">
        <f t="shared" si="22"/>
        <v>161.03842274438725</v>
      </c>
      <c r="AA30">
        <f t="shared" si="22"/>
        <v>88.9143160576518</v>
      </c>
      <c r="AB30">
        <f t="shared" si="22"/>
        <v>0</v>
      </c>
      <c r="AC30">
        <f t="shared" si="22"/>
        <v>135.96620903739284</v>
      </c>
      <c r="AD30">
        <f t="shared" si="22"/>
        <v>110.73202608098524</v>
      </c>
      <c r="AE30">
        <f t="shared" si="22"/>
        <v>220.0803716827105</v>
      </c>
      <c r="AF30">
        <f t="shared" si="22"/>
        <v>205.01449021959397</v>
      </c>
      <c r="AG30">
        <f t="shared" si="22"/>
        <v>282.47677709857845</v>
      </c>
      <c r="AH30">
        <f t="shared" si="22"/>
        <v>334.4796609661042</v>
      </c>
      <c r="AI30">
        <f t="shared" si="22"/>
        <v>143.04362970786224</v>
      </c>
      <c r="AJ30">
        <f t="shared" si="22"/>
        <v>388.13312355427746</v>
      </c>
      <c r="AK30">
        <f t="shared" si="22"/>
        <v>368.2617645099746</v>
      </c>
      <c r="AL30">
        <f t="shared" si="22"/>
        <v>385.1274100865842</v>
      </c>
      <c r="AM30">
        <f t="shared" si="22"/>
        <v>383.4518222671526</v>
      </c>
      <c r="AN30">
        <f t="shared" si="22"/>
        <v>430.4454088499493</v>
      </c>
      <c r="AO30">
        <f t="shared" si="22"/>
        <v>471.89283741120715</v>
      </c>
      <c r="AP30">
        <f t="shared" si="22"/>
        <v>492.99416832250665</v>
      </c>
      <c r="AQ30">
        <f t="shared" si="22"/>
        <v>414.2329436440322</v>
      </c>
      <c r="AR30">
        <f t="shared" si="22"/>
        <v>359.63923534564464</v>
      </c>
      <c r="AS30">
        <f t="shared" si="22"/>
        <v>316.38280610677947</v>
      </c>
      <c r="AT30">
        <f t="shared" si="22"/>
        <v>274.2939394153651</v>
      </c>
      <c r="AU30">
        <f t="shared" si="22"/>
        <v>288.28078326520483</v>
      </c>
      <c r="AV30">
        <f t="shared" si="22"/>
        <v>368.08428871659277</v>
      </c>
      <c r="AW30">
        <f t="shared" si="22"/>
        <v>467.40216259662293</v>
      </c>
      <c r="AX30">
        <f t="shared" si="22"/>
        <v>427.00047259927004</v>
      </c>
      <c r="AY30">
        <f t="shared" si="22"/>
        <v>341.3817300325253</v>
      </c>
      <c r="AZ30">
        <f t="shared" si="22"/>
        <v>507.9009549114866</v>
      </c>
      <c r="BA30">
        <f t="shared" si="22"/>
        <v>561.9954626151354</v>
      </c>
      <c r="BB30">
        <f t="shared" si="22"/>
        <v>34.39787202720546</v>
      </c>
      <c r="BC30">
        <f t="shared" si="22"/>
        <v>313.4960848240373</v>
      </c>
      <c r="BD30">
        <f t="shared" si="22"/>
        <v>258.84667276208125</v>
      </c>
      <c r="BE30">
        <f t="shared" si="22"/>
        <v>85.5869335821771</v>
      </c>
      <c r="BF30" t="str">
        <f t="shared" si="10"/>
        <v>Danby &amp; Vista</v>
      </c>
      <c r="BI30">
        <v>20</v>
      </c>
      <c r="BJ30">
        <f t="shared" si="11"/>
        <v>522.12</v>
      </c>
      <c r="BK30">
        <f t="shared" si="12"/>
        <v>713.26</v>
      </c>
      <c r="BL30">
        <v>20</v>
      </c>
      <c r="BN30">
        <f t="shared" si="24"/>
        <v>100000</v>
      </c>
      <c r="BO30">
        <f t="shared" si="24"/>
        <v>100000</v>
      </c>
      <c r="BP30">
        <f t="shared" si="24"/>
        <v>100000</v>
      </c>
      <c r="BQ30">
        <f t="shared" si="24"/>
        <v>100000</v>
      </c>
      <c r="BR30">
        <f t="shared" si="24"/>
        <v>100000</v>
      </c>
      <c r="BS30">
        <f t="shared" si="24"/>
        <v>100000</v>
      </c>
      <c r="BT30">
        <f t="shared" si="24"/>
        <v>100000</v>
      </c>
      <c r="BU30">
        <f t="shared" si="24"/>
        <v>100000</v>
      </c>
      <c r="BV30">
        <f t="shared" si="24"/>
        <v>100000</v>
      </c>
      <c r="BW30">
        <f t="shared" si="24"/>
        <v>100000</v>
      </c>
      <c r="BX30">
        <f t="shared" si="24"/>
        <v>100000</v>
      </c>
      <c r="BY30">
        <f t="shared" si="24"/>
        <v>100000</v>
      </c>
      <c r="BZ30">
        <f t="shared" si="24"/>
        <v>100000</v>
      </c>
      <c r="CA30">
        <f t="shared" si="24"/>
        <v>100000</v>
      </c>
      <c r="CB30">
        <f t="shared" si="24"/>
        <v>100000</v>
      </c>
      <c r="CC30">
        <f t="shared" si="24"/>
        <v>100000</v>
      </c>
      <c r="CD30">
        <f t="shared" si="19"/>
        <v>100000</v>
      </c>
      <c r="CE30">
        <f t="shared" si="19"/>
        <v>100000</v>
      </c>
      <c r="CF30">
        <f t="shared" si="19"/>
        <v>100000</v>
      </c>
      <c r="CG30">
        <f t="shared" si="19"/>
        <v>100000</v>
      </c>
      <c r="CH30">
        <f t="shared" si="19"/>
        <v>100000</v>
      </c>
      <c r="CI30">
        <f t="shared" si="19"/>
        <v>100000</v>
      </c>
      <c r="CJ30">
        <f t="shared" si="19"/>
        <v>100000</v>
      </c>
      <c r="CK30">
        <f t="shared" si="19"/>
        <v>100000</v>
      </c>
      <c r="CL30">
        <f t="shared" si="19"/>
        <v>100000</v>
      </c>
      <c r="CM30">
        <f t="shared" si="19"/>
        <v>100000</v>
      </c>
      <c r="CN30">
        <f t="shared" si="19"/>
        <v>100000</v>
      </c>
      <c r="CO30">
        <f t="shared" si="19"/>
        <v>100000</v>
      </c>
      <c r="CP30">
        <f t="shared" si="19"/>
        <v>100000</v>
      </c>
      <c r="CQ30">
        <f t="shared" si="19"/>
        <v>100000</v>
      </c>
      <c r="CR30">
        <f t="shared" si="19"/>
        <v>100000</v>
      </c>
      <c r="CS30">
        <f t="shared" si="19"/>
        <v>100000</v>
      </c>
      <c r="CT30">
        <f t="shared" si="20"/>
        <v>100000</v>
      </c>
      <c r="CU30">
        <f t="shared" si="20"/>
        <v>100000</v>
      </c>
      <c r="CV30">
        <f t="shared" si="20"/>
        <v>100000</v>
      </c>
      <c r="CW30">
        <f t="shared" si="20"/>
        <v>100000</v>
      </c>
      <c r="CX30">
        <f t="shared" si="20"/>
        <v>100000</v>
      </c>
      <c r="CY30">
        <f t="shared" si="20"/>
        <v>100000</v>
      </c>
      <c r="CZ30">
        <f t="shared" si="20"/>
        <v>100000</v>
      </c>
      <c r="DA30">
        <f t="shared" si="20"/>
        <v>100000</v>
      </c>
      <c r="DB30">
        <f t="shared" si="20"/>
        <v>100000</v>
      </c>
      <c r="DC30">
        <f t="shared" si="20"/>
        <v>100000</v>
      </c>
      <c r="DD30">
        <f t="shared" si="20"/>
        <v>100000</v>
      </c>
      <c r="DE30">
        <f t="shared" si="20"/>
        <v>100000</v>
      </c>
      <c r="DF30">
        <f t="shared" si="20"/>
        <v>561.9954626151354</v>
      </c>
      <c r="DG30">
        <f t="shared" si="20"/>
        <v>34.39787202720546</v>
      </c>
      <c r="DH30">
        <f t="shared" si="20"/>
        <v>313.4960848240373</v>
      </c>
      <c r="DI30">
        <f t="shared" si="20"/>
        <v>258.84667276208125</v>
      </c>
      <c r="DJ30">
        <f t="shared" si="21"/>
        <v>100000</v>
      </c>
      <c r="DK30" s="10">
        <f t="shared" si="25"/>
        <v>46</v>
      </c>
      <c r="DL30">
        <f t="shared" si="26"/>
        <v>34.39787202720546</v>
      </c>
      <c r="DM30">
        <f t="shared" si="27"/>
        <v>1.0278806043115922</v>
      </c>
      <c r="DN30">
        <f t="shared" si="28"/>
        <v>46</v>
      </c>
      <c r="DO30" s="5">
        <f>$D29</f>
        <v>538.46</v>
      </c>
      <c r="DP30" s="6">
        <f>$E29</f>
        <v>625.86</v>
      </c>
      <c r="DQ30" s="3">
        <f>INDEX($BN$4:$DJ$5,1,$DN30)</f>
        <v>531.62</v>
      </c>
      <c r="DR30" s="4">
        <f>INDEX($BN$4:$DJ$5,2,$DN30)</f>
        <v>746.32</v>
      </c>
      <c r="DS30" t="e">
        <f t="shared" si="29"/>
        <v>#REF!</v>
      </c>
    </row>
    <row r="31" spans="1:123" ht="12.75" thickBot="1">
      <c r="A31" t="s">
        <v>127</v>
      </c>
      <c r="B31">
        <v>21</v>
      </c>
      <c r="D31">
        <v>596.22</v>
      </c>
      <c r="E31">
        <v>599.26</v>
      </c>
      <c r="F31">
        <v>0.020246018792072856</v>
      </c>
      <c r="I31">
        <f t="shared" si="2"/>
        <v>167.05225290309613</v>
      </c>
      <c r="J31">
        <f t="shared" si="22"/>
        <v>195.31889104743559</v>
      </c>
      <c r="K31">
        <f t="shared" si="22"/>
        <v>256.37863639546885</v>
      </c>
      <c r="L31">
        <f t="shared" si="22"/>
        <v>146.81628383799944</v>
      </c>
      <c r="M31">
        <f t="shared" si="22"/>
        <v>451.92912895718507</v>
      </c>
      <c r="N31">
        <f t="shared" si="22"/>
        <v>115.57248807566624</v>
      </c>
      <c r="O31">
        <f t="shared" si="22"/>
        <v>97.56014350132952</v>
      </c>
      <c r="P31">
        <f t="shared" si="22"/>
        <v>203.3355109173014</v>
      </c>
      <c r="Q31">
        <f t="shared" si="22"/>
        <v>357.85309276293816</v>
      </c>
      <c r="R31">
        <f t="shared" si="22"/>
        <v>154.9025616314979</v>
      </c>
      <c r="S31">
        <f t="shared" si="22"/>
        <v>134.09477991331354</v>
      </c>
      <c r="T31">
        <f t="shared" si="22"/>
        <v>171.2590482281155</v>
      </c>
      <c r="U31">
        <f t="shared" si="22"/>
        <v>192.1631858603515</v>
      </c>
      <c r="V31">
        <f t="shared" si="22"/>
        <v>131.7729107214377</v>
      </c>
      <c r="W31">
        <f t="shared" si="22"/>
        <v>171.66076779509055</v>
      </c>
      <c r="X31">
        <f t="shared" si="22"/>
        <v>153.8737261523227</v>
      </c>
      <c r="Y31">
        <f t="shared" si="22"/>
        <v>107.69095412336169</v>
      </c>
      <c r="Z31">
        <f t="shared" si="22"/>
        <v>57.33972096199976</v>
      </c>
      <c r="AA31">
        <f t="shared" si="22"/>
        <v>63.590703723107204</v>
      </c>
      <c r="AB31">
        <f t="shared" si="22"/>
        <v>135.96620903739284</v>
      </c>
      <c r="AC31">
        <f t="shared" si="22"/>
        <v>0</v>
      </c>
      <c r="AD31">
        <f t="shared" si="22"/>
        <v>181.07667878553548</v>
      </c>
      <c r="AE31">
        <f t="shared" si="22"/>
        <v>272.2375800656479</v>
      </c>
      <c r="AF31">
        <f t="shared" si="22"/>
        <v>72.72608335391088</v>
      </c>
      <c r="AG31">
        <f t="shared" si="22"/>
        <v>241.58826875492113</v>
      </c>
      <c r="AH31">
        <f t="shared" si="22"/>
        <v>206.82056377449507</v>
      </c>
      <c r="AI31">
        <f t="shared" si="22"/>
        <v>165.3436723917792</v>
      </c>
      <c r="AJ31">
        <f t="shared" si="22"/>
        <v>266.0458674740128</v>
      </c>
      <c r="AK31">
        <f t="shared" si="22"/>
        <v>264.52090503398784</v>
      </c>
      <c r="AL31">
        <f t="shared" si="22"/>
        <v>271.6851781014194</v>
      </c>
      <c r="AM31">
        <f t="shared" si="22"/>
        <v>255.54117085119572</v>
      </c>
      <c r="AN31">
        <f t="shared" si="22"/>
        <v>304.24927280110296</v>
      </c>
      <c r="AO31">
        <f t="shared" si="22"/>
        <v>340.614415431878</v>
      </c>
      <c r="AP31">
        <f t="shared" si="22"/>
        <v>358.82343847636264</v>
      </c>
      <c r="AQ31">
        <f t="shared" si="22"/>
        <v>281.7294475201341</v>
      </c>
      <c r="AR31">
        <f t="shared" si="22"/>
        <v>225.46332207257123</v>
      </c>
      <c r="AS31">
        <f t="shared" si="22"/>
        <v>183.2786130458216</v>
      </c>
      <c r="AT31">
        <f t="shared" si="22"/>
        <v>139.7955907745305</v>
      </c>
      <c r="AU31">
        <f t="shared" si="22"/>
        <v>170.70418858364312</v>
      </c>
      <c r="AV31">
        <f t="shared" si="22"/>
        <v>242.12710215917588</v>
      </c>
      <c r="AW31">
        <f t="shared" si="22"/>
        <v>334.11250141232364</v>
      </c>
      <c r="AX31">
        <f t="shared" si="22"/>
        <v>291.1092674581144</v>
      </c>
      <c r="AY31">
        <f t="shared" si="22"/>
        <v>205.4633680245702</v>
      </c>
      <c r="AZ31">
        <f t="shared" si="22"/>
        <v>396.39027485547615</v>
      </c>
      <c r="BA31">
        <f t="shared" si="22"/>
        <v>502.42337724273943</v>
      </c>
      <c r="BB31">
        <f t="shared" si="22"/>
        <v>160.62317267443083</v>
      </c>
      <c r="BC31">
        <f t="shared" si="22"/>
        <v>179.89418334120757</v>
      </c>
      <c r="BD31">
        <f t="shared" si="22"/>
        <v>155.950537030175</v>
      </c>
      <c r="BE31">
        <f t="shared" si="22"/>
        <v>51.17035469879025</v>
      </c>
      <c r="BF31" t="str">
        <f t="shared" si="10"/>
        <v>Maincampus &amp; Garden Apt</v>
      </c>
      <c r="BI31">
        <v>21</v>
      </c>
      <c r="BJ31">
        <f t="shared" si="11"/>
        <v>596.22</v>
      </c>
      <c r="BK31">
        <f t="shared" si="12"/>
        <v>599.26</v>
      </c>
      <c r="BL31">
        <v>21</v>
      </c>
      <c r="BN31">
        <f t="shared" si="24"/>
        <v>100000</v>
      </c>
      <c r="BO31">
        <f t="shared" si="24"/>
        <v>100000</v>
      </c>
      <c r="BP31">
        <f t="shared" si="24"/>
        <v>100000</v>
      </c>
      <c r="BQ31">
        <f t="shared" si="24"/>
        <v>100000</v>
      </c>
      <c r="BR31">
        <f t="shared" si="24"/>
        <v>100000</v>
      </c>
      <c r="BS31">
        <f t="shared" si="24"/>
        <v>100000</v>
      </c>
      <c r="BT31">
        <f t="shared" si="24"/>
        <v>100000</v>
      </c>
      <c r="BU31">
        <f t="shared" si="24"/>
        <v>100000</v>
      </c>
      <c r="BV31">
        <f t="shared" si="24"/>
        <v>100000</v>
      </c>
      <c r="BW31">
        <f t="shared" si="24"/>
        <v>100000</v>
      </c>
      <c r="BX31">
        <f t="shared" si="24"/>
        <v>100000</v>
      </c>
      <c r="BY31">
        <f t="shared" si="24"/>
        <v>100000</v>
      </c>
      <c r="BZ31">
        <f t="shared" si="24"/>
        <v>100000</v>
      </c>
      <c r="CA31">
        <f t="shared" si="24"/>
        <v>100000</v>
      </c>
      <c r="CB31">
        <f t="shared" si="24"/>
        <v>100000</v>
      </c>
      <c r="CC31">
        <f t="shared" si="24"/>
        <v>100000</v>
      </c>
      <c r="CD31">
        <f t="shared" si="19"/>
        <v>100000</v>
      </c>
      <c r="CE31">
        <f t="shared" si="19"/>
        <v>100000</v>
      </c>
      <c r="CF31">
        <f t="shared" si="19"/>
        <v>100000</v>
      </c>
      <c r="CG31">
        <f t="shared" si="19"/>
        <v>100000</v>
      </c>
      <c r="CH31">
        <f t="shared" si="19"/>
        <v>100000</v>
      </c>
      <c r="CI31">
        <f t="shared" si="19"/>
        <v>100000</v>
      </c>
      <c r="CJ31">
        <f t="shared" si="19"/>
        <v>100000</v>
      </c>
      <c r="CK31">
        <f t="shared" si="19"/>
        <v>100000</v>
      </c>
      <c r="CL31">
        <f t="shared" si="19"/>
        <v>100000</v>
      </c>
      <c r="CM31">
        <f t="shared" si="19"/>
        <v>100000</v>
      </c>
      <c r="CN31">
        <f t="shared" si="19"/>
        <v>100000</v>
      </c>
      <c r="CO31">
        <f t="shared" si="19"/>
        <v>100000</v>
      </c>
      <c r="CP31">
        <f t="shared" si="19"/>
        <v>100000</v>
      </c>
      <c r="CQ31">
        <f t="shared" si="19"/>
        <v>100000</v>
      </c>
      <c r="CR31">
        <f t="shared" si="19"/>
        <v>100000</v>
      </c>
      <c r="CS31">
        <f t="shared" si="19"/>
        <v>100000</v>
      </c>
      <c r="CT31">
        <f t="shared" si="20"/>
        <v>100000</v>
      </c>
      <c r="CU31">
        <f t="shared" si="20"/>
        <v>100000</v>
      </c>
      <c r="CV31">
        <f t="shared" si="20"/>
        <v>100000</v>
      </c>
      <c r="CW31">
        <f t="shared" si="20"/>
        <v>100000</v>
      </c>
      <c r="CX31">
        <f t="shared" si="20"/>
        <v>100000</v>
      </c>
      <c r="CY31">
        <f t="shared" si="20"/>
        <v>100000</v>
      </c>
      <c r="CZ31">
        <f t="shared" si="20"/>
        <v>100000</v>
      </c>
      <c r="DA31">
        <f t="shared" si="20"/>
        <v>100000</v>
      </c>
      <c r="DB31">
        <f t="shared" si="20"/>
        <v>100000</v>
      </c>
      <c r="DC31">
        <f t="shared" si="20"/>
        <v>100000</v>
      </c>
      <c r="DD31">
        <f t="shared" si="20"/>
        <v>100000</v>
      </c>
      <c r="DE31">
        <f t="shared" si="20"/>
        <v>100000</v>
      </c>
      <c r="DF31">
        <f t="shared" si="20"/>
        <v>502.42337724273943</v>
      </c>
      <c r="DG31">
        <f t="shared" si="20"/>
        <v>160.62317267443083</v>
      </c>
      <c r="DH31">
        <f t="shared" si="20"/>
        <v>179.89418334120757</v>
      </c>
      <c r="DI31">
        <f t="shared" si="20"/>
        <v>155.950537030175</v>
      </c>
      <c r="DJ31">
        <f t="shared" si="21"/>
        <v>100000</v>
      </c>
      <c r="DK31" s="10">
        <f t="shared" si="25"/>
        <v>48</v>
      </c>
      <c r="DL31">
        <f t="shared" si="26"/>
        <v>155.950537030175</v>
      </c>
      <c r="DM31">
        <f t="shared" si="27"/>
        <v>3.157377503346777</v>
      </c>
      <c r="DN31">
        <f t="shared" si="28"/>
        <v>48</v>
      </c>
      <c r="DO31" s="3">
        <f>INDEX($BN$4:$DJ$5,1,$DN31)</f>
        <v>537.32</v>
      </c>
      <c r="DP31" s="4">
        <f>INDEX($BN$4:$DJ$5,2,$DN31)</f>
        <v>454.86</v>
      </c>
      <c r="DQ31" s="5">
        <f>$D30</f>
        <v>522.12</v>
      </c>
      <c r="DR31" s="6">
        <f>$E30</f>
        <v>713.26</v>
      </c>
      <c r="DS31" t="e">
        <f t="shared" si="29"/>
        <v>#REF!</v>
      </c>
    </row>
    <row r="32" spans="1:123" ht="12.75" thickBot="1">
      <c r="A32" t="s">
        <v>128</v>
      </c>
      <c r="B32">
        <v>22</v>
      </c>
      <c r="D32">
        <v>610.66</v>
      </c>
      <c r="E32">
        <v>779.76</v>
      </c>
      <c r="F32">
        <v>0.009507940470707492</v>
      </c>
      <c r="I32">
        <f t="shared" si="2"/>
        <v>330.9468410485284</v>
      </c>
      <c r="J32">
        <f t="shared" si="22"/>
        <v>363.55178118116817</v>
      </c>
      <c r="K32">
        <f t="shared" si="22"/>
        <v>429.6462470451708</v>
      </c>
      <c r="L32">
        <f t="shared" si="22"/>
        <v>317.77271374364415</v>
      </c>
      <c r="M32">
        <f t="shared" si="22"/>
        <v>613.5352720096864</v>
      </c>
      <c r="N32">
        <f t="shared" si="22"/>
        <v>280.41039139090407</v>
      </c>
      <c r="O32">
        <f t="shared" si="22"/>
        <v>266.2509530499375</v>
      </c>
      <c r="P32">
        <f t="shared" si="22"/>
        <v>379.0933784702655</v>
      </c>
      <c r="Q32">
        <f t="shared" si="22"/>
        <v>523.9726072992747</v>
      </c>
      <c r="R32">
        <f t="shared" si="22"/>
        <v>333.73823155281445</v>
      </c>
      <c r="S32">
        <f t="shared" si="22"/>
        <v>312.1079518371808</v>
      </c>
      <c r="T32">
        <f t="shared" si="22"/>
        <v>350.55550944180004</v>
      </c>
      <c r="U32">
        <f t="shared" si="22"/>
        <v>371.89441189671027</v>
      </c>
      <c r="V32">
        <f t="shared" si="22"/>
        <v>312.83233144929244</v>
      </c>
      <c r="W32">
        <f t="shared" si="22"/>
        <v>350.822330532137</v>
      </c>
      <c r="X32">
        <f t="shared" si="22"/>
        <v>332.6356866002203</v>
      </c>
      <c r="Y32">
        <f t="shared" si="22"/>
        <v>288.1725684377331</v>
      </c>
      <c r="Z32">
        <f t="shared" si="22"/>
        <v>229.51119188396885</v>
      </c>
      <c r="AA32">
        <f t="shared" si="22"/>
        <v>169.99426460913315</v>
      </c>
      <c r="AB32">
        <f t="shared" si="22"/>
        <v>110.73202608098524</v>
      </c>
      <c r="AC32">
        <f t="shared" si="22"/>
        <v>181.07667878553548</v>
      </c>
      <c r="AD32">
        <f t="shared" si="22"/>
        <v>0</v>
      </c>
      <c r="AE32">
        <f t="shared" si="22"/>
        <v>329.5082086989639</v>
      </c>
      <c r="AF32">
        <f t="shared" si="22"/>
        <v>226.18428681055627</v>
      </c>
      <c r="AG32">
        <f t="shared" si="22"/>
        <v>384.1666565437453</v>
      </c>
      <c r="AH32">
        <f t="shared" si="22"/>
        <v>385.86843612817046</v>
      </c>
      <c r="AI32">
        <f t="shared" si="22"/>
        <v>252.05030767686043</v>
      </c>
      <c r="AJ32">
        <f t="shared" si="22"/>
        <v>446.60105239464</v>
      </c>
      <c r="AK32">
        <f aca="true" t="shared" si="30" ref="J32:BE37">SQRT(($D32-AK$9)^2+($E32-AK$10)^2)</f>
        <v>443.45802236513885</v>
      </c>
      <c r="AL32">
        <f t="shared" si="30"/>
        <v>452.60412415266387</v>
      </c>
      <c r="AM32">
        <f t="shared" si="30"/>
        <v>433.84019361972446</v>
      </c>
      <c r="AN32">
        <f t="shared" si="30"/>
        <v>483.0858263290282</v>
      </c>
      <c r="AO32">
        <f t="shared" si="30"/>
        <v>514.6733523313598</v>
      </c>
      <c r="AP32">
        <f t="shared" si="30"/>
        <v>526.9531398521125</v>
      </c>
      <c r="AQ32">
        <f t="shared" si="30"/>
        <v>454.828887824861</v>
      </c>
      <c r="AR32">
        <f t="shared" si="30"/>
        <v>396.3880891247869</v>
      </c>
      <c r="AS32">
        <f t="shared" si="30"/>
        <v>357.6189670585161</v>
      </c>
      <c r="AT32">
        <f t="shared" si="30"/>
        <v>312.9292501508927</v>
      </c>
      <c r="AU32">
        <f t="shared" si="30"/>
        <v>273.93994159304333</v>
      </c>
      <c r="AV32">
        <f t="shared" si="30"/>
        <v>358.135233117324</v>
      </c>
      <c r="AW32">
        <f t="shared" si="30"/>
        <v>469.4807344290072</v>
      </c>
      <c r="AX32">
        <f t="shared" si="30"/>
        <v>445.4314874366203</v>
      </c>
      <c r="AY32">
        <f t="shared" si="30"/>
        <v>363.8305033940942</v>
      </c>
      <c r="AZ32">
        <f t="shared" si="30"/>
        <v>577.340441680643</v>
      </c>
      <c r="BA32">
        <f t="shared" si="30"/>
        <v>661.4078753688982</v>
      </c>
      <c r="BB32">
        <f t="shared" si="30"/>
        <v>85.82281281803802</v>
      </c>
      <c r="BC32">
        <f t="shared" si="30"/>
        <v>353.4518886637897</v>
      </c>
      <c r="BD32">
        <f t="shared" si="30"/>
        <v>333.0747147413024</v>
      </c>
      <c r="BE32">
        <f t="shared" si="30"/>
        <v>138.9127409563284</v>
      </c>
      <c r="BF32" t="str">
        <f t="shared" si="10"/>
        <v>King</v>
      </c>
      <c r="BI32">
        <v>22</v>
      </c>
      <c r="BJ32">
        <f t="shared" si="11"/>
        <v>610.66</v>
      </c>
      <c r="BK32">
        <f t="shared" si="12"/>
        <v>779.76</v>
      </c>
      <c r="BL32">
        <v>22</v>
      </c>
      <c r="BN32">
        <f t="shared" si="24"/>
        <v>100000</v>
      </c>
      <c r="BO32">
        <f t="shared" si="24"/>
        <v>100000</v>
      </c>
      <c r="BP32">
        <f t="shared" si="24"/>
        <v>100000</v>
      </c>
      <c r="BQ32">
        <f t="shared" si="24"/>
        <v>100000</v>
      </c>
      <c r="BR32">
        <f t="shared" si="24"/>
        <v>100000</v>
      </c>
      <c r="BS32">
        <f t="shared" si="24"/>
        <v>100000</v>
      </c>
      <c r="BT32">
        <f t="shared" si="24"/>
        <v>100000</v>
      </c>
      <c r="BU32">
        <f t="shared" si="24"/>
        <v>100000</v>
      </c>
      <c r="BV32">
        <f t="shared" si="24"/>
        <v>100000</v>
      </c>
      <c r="BW32">
        <f t="shared" si="24"/>
        <v>100000</v>
      </c>
      <c r="BX32">
        <f t="shared" si="24"/>
        <v>100000</v>
      </c>
      <c r="BY32">
        <f t="shared" si="24"/>
        <v>100000</v>
      </c>
      <c r="BZ32">
        <f t="shared" si="24"/>
        <v>100000</v>
      </c>
      <c r="CA32">
        <f t="shared" si="24"/>
        <v>100000</v>
      </c>
      <c r="CB32">
        <f t="shared" si="24"/>
        <v>100000</v>
      </c>
      <c r="CC32">
        <f t="shared" si="24"/>
        <v>100000</v>
      </c>
      <c r="CD32">
        <f t="shared" si="19"/>
        <v>100000</v>
      </c>
      <c r="CE32">
        <f t="shared" si="19"/>
        <v>100000</v>
      </c>
      <c r="CF32">
        <f t="shared" si="19"/>
        <v>100000</v>
      </c>
      <c r="CG32">
        <f t="shared" si="19"/>
        <v>100000</v>
      </c>
      <c r="CH32">
        <f t="shared" si="19"/>
        <v>100000</v>
      </c>
      <c r="CI32">
        <f t="shared" si="19"/>
        <v>100000</v>
      </c>
      <c r="CJ32">
        <f t="shared" si="19"/>
        <v>100000</v>
      </c>
      <c r="CK32">
        <f t="shared" si="19"/>
        <v>100000</v>
      </c>
      <c r="CL32">
        <f t="shared" si="19"/>
        <v>100000</v>
      </c>
      <c r="CM32">
        <f t="shared" si="19"/>
        <v>100000</v>
      </c>
      <c r="CN32">
        <f t="shared" si="19"/>
        <v>100000</v>
      </c>
      <c r="CO32">
        <f t="shared" si="19"/>
        <v>100000</v>
      </c>
      <c r="CP32">
        <f t="shared" si="19"/>
        <v>100000</v>
      </c>
      <c r="CQ32">
        <f t="shared" si="19"/>
        <v>100000</v>
      </c>
      <c r="CR32">
        <f t="shared" si="19"/>
        <v>100000</v>
      </c>
      <c r="CS32">
        <f t="shared" si="19"/>
        <v>100000</v>
      </c>
      <c r="CT32">
        <f t="shared" si="20"/>
        <v>100000</v>
      </c>
      <c r="CU32">
        <f t="shared" si="20"/>
        <v>100000</v>
      </c>
      <c r="CV32">
        <f t="shared" si="20"/>
        <v>100000</v>
      </c>
      <c r="CW32">
        <f t="shared" si="20"/>
        <v>100000</v>
      </c>
      <c r="CX32">
        <f t="shared" si="20"/>
        <v>100000</v>
      </c>
      <c r="CY32">
        <f t="shared" si="20"/>
        <v>100000</v>
      </c>
      <c r="CZ32">
        <f t="shared" si="20"/>
        <v>100000</v>
      </c>
      <c r="DA32">
        <f t="shared" si="20"/>
        <v>100000</v>
      </c>
      <c r="DB32">
        <f t="shared" si="20"/>
        <v>100000</v>
      </c>
      <c r="DC32">
        <f t="shared" si="20"/>
        <v>100000</v>
      </c>
      <c r="DD32">
        <f t="shared" si="20"/>
        <v>100000</v>
      </c>
      <c r="DE32">
        <f t="shared" si="20"/>
        <v>100000</v>
      </c>
      <c r="DF32">
        <f t="shared" si="20"/>
        <v>661.4078753688982</v>
      </c>
      <c r="DG32">
        <f t="shared" si="20"/>
        <v>85.82281281803802</v>
      </c>
      <c r="DH32">
        <f t="shared" si="20"/>
        <v>353.4518886637897</v>
      </c>
      <c r="DI32">
        <f t="shared" si="20"/>
        <v>333.0747147413024</v>
      </c>
      <c r="DJ32">
        <f t="shared" si="21"/>
        <v>100000</v>
      </c>
      <c r="DK32" s="10">
        <f t="shared" si="25"/>
        <v>46</v>
      </c>
      <c r="DL32">
        <f t="shared" si="26"/>
        <v>85.82281281803802</v>
      </c>
      <c r="DM32">
        <f t="shared" si="27"/>
        <v>0.8159981953025773</v>
      </c>
      <c r="DN32">
        <f t="shared" si="28"/>
        <v>46</v>
      </c>
      <c r="DO32" s="5">
        <f>$D31</f>
        <v>596.22</v>
      </c>
      <c r="DP32" s="6">
        <f>$E31</f>
        <v>599.26</v>
      </c>
      <c r="DQ32" s="3">
        <f>INDEX($BN$4:$DJ$5,1,$DN32)</f>
        <v>531.62</v>
      </c>
      <c r="DR32" s="4">
        <f>INDEX($BN$4:$DJ$5,2,$DN32)</f>
        <v>746.32</v>
      </c>
      <c r="DS32" t="e">
        <f t="shared" si="29"/>
        <v>#REF!</v>
      </c>
    </row>
    <row r="33" spans="1:123" ht="12.75" thickBot="1">
      <c r="A33" t="s">
        <v>129</v>
      </c>
      <c r="B33">
        <v>23</v>
      </c>
      <c r="D33">
        <v>324.52</v>
      </c>
      <c r="E33">
        <v>616.36</v>
      </c>
      <c r="F33">
        <v>0.009687335573928578</v>
      </c>
      <c r="I33">
        <f t="shared" si="2"/>
        <v>216.9889840521864</v>
      </c>
      <c r="J33">
        <f t="shared" si="30"/>
        <v>239.7173610734108</v>
      </c>
      <c r="K33">
        <f t="shared" si="30"/>
        <v>292.1017172150825</v>
      </c>
      <c r="L33">
        <f t="shared" si="30"/>
        <v>236.83269453350397</v>
      </c>
      <c r="M33">
        <f t="shared" si="30"/>
        <v>381.9319489123684</v>
      </c>
      <c r="N33">
        <f t="shared" si="30"/>
        <v>216.71663526365484</v>
      </c>
      <c r="O33">
        <f t="shared" si="30"/>
        <v>227.33529774322335</v>
      </c>
      <c r="P33">
        <f t="shared" si="30"/>
        <v>278.2640652330085</v>
      </c>
      <c r="Q33">
        <f t="shared" si="30"/>
        <v>325.2397269707377</v>
      </c>
      <c r="R33">
        <f t="shared" si="30"/>
        <v>278.09899604277615</v>
      </c>
      <c r="S33">
        <f t="shared" si="30"/>
        <v>265.6537031550662</v>
      </c>
      <c r="T33">
        <f t="shared" si="30"/>
        <v>288.5458882049786</v>
      </c>
      <c r="U33">
        <f t="shared" si="30"/>
        <v>302.6491863527805</v>
      </c>
      <c r="V33">
        <f t="shared" si="30"/>
        <v>297.88219147844336</v>
      </c>
      <c r="W33">
        <f t="shared" si="30"/>
        <v>348.3955556547759</v>
      </c>
      <c r="X33">
        <f t="shared" si="30"/>
        <v>340.58452636606967</v>
      </c>
      <c r="Y33">
        <f t="shared" si="30"/>
        <v>304.11492827547943</v>
      </c>
      <c r="Z33">
        <f t="shared" si="30"/>
        <v>241.28922810602222</v>
      </c>
      <c r="AA33">
        <f t="shared" si="30"/>
        <v>214.150819750941</v>
      </c>
      <c r="AB33">
        <f t="shared" si="30"/>
        <v>220.0803716827105</v>
      </c>
      <c r="AC33">
        <f t="shared" si="30"/>
        <v>272.2375800656479</v>
      </c>
      <c r="AD33">
        <f t="shared" si="30"/>
        <v>329.5082086989639</v>
      </c>
      <c r="AE33">
        <f t="shared" si="30"/>
        <v>0</v>
      </c>
      <c r="AF33">
        <f t="shared" si="30"/>
        <v>336.7962101924545</v>
      </c>
      <c r="AG33">
        <f t="shared" si="30"/>
        <v>174.729355289831</v>
      </c>
      <c r="AH33">
        <f t="shared" si="30"/>
        <v>371.4126298337201</v>
      </c>
      <c r="AI33">
        <f t="shared" si="30"/>
        <v>107.22802805237075</v>
      </c>
      <c r="AJ33">
        <f t="shared" si="30"/>
        <v>395.8223081131229</v>
      </c>
      <c r="AK33">
        <f t="shared" si="30"/>
        <v>336.3537381983438</v>
      </c>
      <c r="AL33">
        <f t="shared" si="30"/>
        <v>370.74638231545833</v>
      </c>
      <c r="AM33">
        <f t="shared" si="30"/>
        <v>410.7385177944723</v>
      </c>
      <c r="AN33">
        <f t="shared" si="30"/>
        <v>443.42922772410935</v>
      </c>
      <c r="AO33">
        <f t="shared" si="30"/>
        <v>499.8986297240672</v>
      </c>
      <c r="AP33">
        <f t="shared" si="30"/>
        <v>536.2310322985793</v>
      </c>
      <c r="AQ33">
        <f t="shared" si="30"/>
        <v>456.19534149309334</v>
      </c>
      <c r="AR33">
        <f t="shared" si="30"/>
        <v>420.1542307296215</v>
      </c>
      <c r="AS33">
        <f t="shared" si="30"/>
        <v>378.97737399480735</v>
      </c>
      <c r="AT33">
        <f t="shared" si="30"/>
        <v>354.3686938768717</v>
      </c>
      <c r="AU33">
        <f t="shared" si="30"/>
        <v>440.15254173979275</v>
      </c>
      <c r="AV33">
        <f t="shared" si="30"/>
        <v>501.4076600930624</v>
      </c>
      <c r="AW33">
        <f t="shared" si="30"/>
        <v>570.3936707222477</v>
      </c>
      <c r="AX33">
        <f t="shared" si="30"/>
        <v>508.38603600020326</v>
      </c>
      <c r="AY33">
        <f t="shared" si="30"/>
        <v>431.39105646733105</v>
      </c>
      <c r="AZ33">
        <f t="shared" si="30"/>
        <v>466.7391669873014</v>
      </c>
      <c r="BA33">
        <f t="shared" si="30"/>
        <v>415.7701889265271</v>
      </c>
      <c r="BB33">
        <f t="shared" si="30"/>
        <v>244.49951247395163</v>
      </c>
      <c r="BC33">
        <f t="shared" si="30"/>
        <v>379.3292780685404</v>
      </c>
      <c r="BD33">
        <f t="shared" si="30"/>
        <v>267.14432428932497</v>
      </c>
      <c r="BE33">
        <f t="shared" si="30"/>
        <v>251.74619997132027</v>
      </c>
      <c r="BF33" t="str">
        <f t="shared" si="10"/>
        <v>5 Mile Dr &amp; Bostwick</v>
      </c>
      <c r="BI33">
        <v>23</v>
      </c>
      <c r="BJ33">
        <f t="shared" si="11"/>
        <v>324.52</v>
      </c>
      <c r="BK33">
        <f t="shared" si="12"/>
        <v>616.36</v>
      </c>
      <c r="BL33">
        <v>23</v>
      </c>
      <c r="BN33">
        <f t="shared" si="24"/>
        <v>100000</v>
      </c>
      <c r="BO33">
        <f t="shared" si="24"/>
        <v>100000</v>
      </c>
      <c r="BP33">
        <f t="shared" si="24"/>
        <v>100000</v>
      </c>
      <c r="BQ33">
        <f t="shared" si="24"/>
        <v>100000</v>
      </c>
      <c r="BR33">
        <f t="shared" si="24"/>
        <v>100000</v>
      </c>
      <c r="BS33">
        <f t="shared" si="24"/>
        <v>100000</v>
      </c>
      <c r="BT33">
        <f t="shared" si="24"/>
        <v>100000</v>
      </c>
      <c r="BU33">
        <f t="shared" si="24"/>
        <v>100000</v>
      </c>
      <c r="BV33">
        <f t="shared" si="24"/>
        <v>100000</v>
      </c>
      <c r="BW33">
        <f t="shared" si="24"/>
        <v>100000</v>
      </c>
      <c r="BX33">
        <f t="shared" si="24"/>
        <v>100000</v>
      </c>
      <c r="BY33">
        <f t="shared" si="24"/>
        <v>100000</v>
      </c>
      <c r="BZ33">
        <f t="shared" si="24"/>
        <v>100000</v>
      </c>
      <c r="CA33">
        <f t="shared" si="24"/>
        <v>100000</v>
      </c>
      <c r="CB33">
        <f t="shared" si="24"/>
        <v>100000</v>
      </c>
      <c r="CC33">
        <f t="shared" si="24"/>
        <v>100000</v>
      </c>
      <c r="CD33">
        <f t="shared" si="19"/>
        <v>100000</v>
      </c>
      <c r="CE33">
        <f t="shared" si="19"/>
        <v>100000</v>
      </c>
      <c r="CF33">
        <f t="shared" si="19"/>
        <v>100000</v>
      </c>
      <c r="CG33">
        <f t="shared" si="19"/>
        <v>100000</v>
      </c>
      <c r="CH33">
        <f t="shared" si="19"/>
        <v>100000</v>
      </c>
      <c r="CI33">
        <f t="shared" si="19"/>
        <v>100000</v>
      </c>
      <c r="CJ33">
        <f t="shared" si="19"/>
        <v>100000</v>
      </c>
      <c r="CK33">
        <f t="shared" si="19"/>
        <v>100000</v>
      </c>
      <c r="CL33">
        <f t="shared" si="19"/>
        <v>100000</v>
      </c>
      <c r="CM33">
        <f t="shared" si="19"/>
        <v>100000</v>
      </c>
      <c r="CN33">
        <f t="shared" si="19"/>
        <v>100000</v>
      </c>
      <c r="CO33">
        <f t="shared" si="19"/>
        <v>100000</v>
      </c>
      <c r="CP33">
        <f t="shared" si="19"/>
        <v>100000</v>
      </c>
      <c r="CQ33">
        <f t="shared" si="19"/>
        <v>100000</v>
      </c>
      <c r="CR33">
        <f t="shared" si="19"/>
        <v>100000</v>
      </c>
      <c r="CS33">
        <f t="shared" si="19"/>
        <v>100000</v>
      </c>
      <c r="CT33">
        <f t="shared" si="20"/>
        <v>100000</v>
      </c>
      <c r="CU33">
        <f t="shared" si="20"/>
        <v>100000</v>
      </c>
      <c r="CV33">
        <f t="shared" si="20"/>
        <v>100000</v>
      </c>
      <c r="CW33">
        <f t="shared" si="20"/>
        <v>100000</v>
      </c>
      <c r="CX33">
        <f t="shared" si="20"/>
        <v>100000</v>
      </c>
      <c r="CY33">
        <f t="shared" si="20"/>
        <v>100000</v>
      </c>
      <c r="CZ33">
        <f t="shared" si="20"/>
        <v>100000</v>
      </c>
      <c r="DA33">
        <f t="shared" si="20"/>
        <v>100000</v>
      </c>
      <c r="DB33">
        <f t="shared" si="20"/>
        <v>100000</v>
      </c>
      <c r="DC33">
        <f t="shared" si="20"/>
        <v>100000</v>
      </c>
      <c r="DD33">
        <f t="shared" si="20"/>
        <v>100000</v>
      </c>
      <c r="DE33">
        <f t="shared" si="20"/>
        <v>100000</v>
      </c>
      <c r="DF33">
        <f t="shared" si="20"/>
        <v>415.7701889265271</v>
      </c>
      <c r="DG33">
        <f t="shared" si="20"/>
        <v>244.49951247395163</v>
      </c>
      <c r="DH33">
        <f t="shared" si="20"/>
        <v>379.3292780685404</v>
      </c>
      <c r="DI33">
        <f t="shared" si="20"/>
        <v>267.14432428932497</v>
      </c>
      <c r="DJ33">
        <f t="shared" si="21"/>
        <v>100000</v>
      </c>
      <c r="DK33" s="10">
        <f t="shared" si="25"/>
        <v>46</v>
      </c>
      <c r="DL33">
        <f t="shared" si="26"/>
        <v>244.49951247395163</v>
      </c>
      <c r="DM33">
        <f t="shared" si="27"/>
        <v>2.368548824997106</v>
      </c>
      <c r="DN33">
        <f t="shared" si="28"/>
        <v>46</v>
      </c>
      <c r="DO33" s="3">
        <f>INDEX($BN$4:$DJ$5,1,$DN33)</f>
        <v>531.62</v>
      </c>
      <c r="DP33" s="4">
        <f>INDEX($BN$4:$DJ$5,2,$DN33)</f>
        <v>746.32</v>
      </c>
      <c r="DQ33" s="5">
        <f>$D32</f>
        <v>610.66</v>
      </c>
      <c r="DR33" s="6">
        <f>$E32</f>
        <v>779.76</v>
      </c>
      <c r="DS33" t="e">
        <f t="shared" si="29"/>
        <v>#REF!</v>
      </c>
    </row>
    <row r="34" spans="1:123" ht="12.75" thickBot="1">
      <c r="A34" t="s">
        <v>130</v>
      </c>
      <c r="B34">
        <v>24</v>
      </c>
      <c r="D34">
        <v>656.26</v>
      </c>
      <c r="E34">
        <v>558.22</v>
      </c>
      <c r="F34">
        <v>0.008380314107604793</v>
      </c>
      <c r="I34">
        <f t="shared" si="2"/>
        <v>189.48630557378013</v>
      </c>
      <c r="J34">
        <f t="shared" si="30"/>
        <v>208.73210102904633</v>
      </c>
      <c r="K34">
        <f t="shared" si="30"/>
        <v>256.8692437797877</v>
      </c>
      <c r="L34">
        <f t="shared" si="30"/>
        <v>162.6138063019251</v>
      </c>
      <c r="M34">
        <f t="shared" si="30"/>
        <v>460.020409981992</v>
      </c>
      <c r="N34">
        <f t="shared" si="30"/>
        <v>146.17311380688315</v>
      </c>
      <c r="O34">
        <f t="shared" si="30"/>
        <v>127.84840085038219</v>
      </c>
      <c r="P34">
        <f t="shared" si="30"/>
        <v>202.8833487499652</v>
      </c>
      <c r="Q34">
        <f t="shared" si="30"/>
        <v>363.79493674321526</v>
      </c>
      <c r="R34">
        <f t="shared" si="30"/>
        <v>151.28057244735692</v>
      </c>
      <c r="S34">
        <f t="shared" si="30"/>
        <v>136.68014193729823</v>
      </c>
      <c r="T34">
        <f t="shared" si="30"/>
        <v>163.75927943173173</v>
      </c>
      <c r="U34">
        <f t="shared" si="30"/>
        <v>180.65513333420668</v>
      </c>
      <c r="V34">
        <f t="shared" si="30"/>
        <v>116.14456164625189</v>
      </c>
      <c r="W34">
        <f t="shared" si="30"/>
        <v>134.6723431146871</v>
      </c>
      <c r="X34">
        <f t="shared" si="30"/>
        <v>116.68475307425562</v>
      </c>
      <c r="Y34">
        <f t="shared" si="30"/>
        <v>85.87831856761055</v>
      </c>
      <c r="Z34">
        <f t="shared" si="30"/>
        <v>98.05840912435808</v>
      </c>
      <c r="AA34">
        <f t="shared" si="30"/>
        <v>135.83817431046396</v>
      </c>
      <c r="AB34">
        <f t="shared" si="30"/>
        <v>205.01449021959397</v>
      </c>
      <c r="AC34">
        <f t="shared" si="30"/>
        <v>72.72608335391088</v>
      </c>
      <c r="AD34">
        <f t="shared" si="30"/>
        <v>226.18428681055627</v>
      </c>
      <c r="AE34">
        <f t="shared" si="30"/>
        <v>336.7962101924545</v>
      </c>
      <c r="AF34">
        <f t="shared" si="30"/>
        <v>0</v>
      </c>
      <c r="AG34">
        <f t="shared" si="30"/>
        <v>275.14440499490445</v>
      </c>
      <c r="AH34">
        <f t="shared" si="30"/>
        <v>167.6846611947557</v>
      </c>
      <c r="AI34">
        <f t="shared" si="30"/>
        <v>229.75800573647044</v>
      </c>
      <c r="AJ34">
        <f t="shared" si="30"/>
        <v>231.60961033601353</v>
      </c>
      <c r="AK34">
        <f t="shared" si="30"/>
        <v>251.30015598880954</v>
      </c>
      <c r="AL34">
        <f t="shared" si="30"/>
        <v>247.69004017117848</v>
      </c>
      <c r="AM34">
        <f t="shared" si="30"/>
        <v>212.80441066857614</v>
      </c>
      <c r="AN34">
        <f t="shared" si="30"/>
        <v>262.1553875090115</v>
      </c>
      <c r="AO34">
        <f t="shared" si="30"/>
        <v>289.1442947733882</v>
      </c>
      <c r="AP34">
        <f t="shared" si="30"/>
        <v>300.9201741326095</v>
      </c>
      <c r="AQ34">
        <f t="shared" si="30"/>
        <v>229.21403447433144</v>
      </c>
      <c r="AR34">
        <f t="shared" si="30"/>
        <v>170.4815696783673</v>
      </c>
      <c r="AS34">
        <f t="shared" si="30"/>
        <v>133.85119050647256</v>
      </c>
      <c r="AT34">
        <f t="shared" si="30"/>
        <v>89.80389746553321</v>
      </c>
      <c r="AU34">
        <f t="shared" si="30"/>
        <v>103.69753709707865</v>
      </c>
      <c r="AV34">
        <f t="shared" si="30"/>
        <v>169.78559891816505</v>
      </c>
      <c r="AW34">
        <f t="shared" si="30"/>
        <v>262.5602018585452</v>
      </c>
      <c r="AX34">
        <f t="shared" si="30"/>
        <v>224.3332824170324</v>
      </c>
      <c r="AY34">
        <f t="shared" si="30"/>
        <v>139.79094248197913</v>
      </c>
      <c r="AZ34">
        <f t="shared" si="30"/>
        <v>368.86884010444686</v>
      </c>
      <c r="BA34">
        <f t="shared" si="30"/>
        <v>511.9423690221391</v>
      </c>
      <c r="BB34">
        <f t="shared" si="30"/>
        <v>225.64737889016126</v>
      </c>
      <c r="BC34">
        <f t="shared" si="30"/>
        <v>129.21396983298675</v>
      </c>
      <c r="BD34">
        <f t="shared" si="30"/>
        <v>157.575420672134</v>
      </c>
      <c r="BE34">
        <f t="shared" si="30"/>
        <v>119.63966733487688</v>
      </c>
      <c r="BF34" t="str">
        <f t="shared" si="10"/>
        <v>Conover</v>
      </c>
      <c r="BI34">
        <v>24</v>
      </c>
      <c r="BJ34">
        <f t="shared" si="11"/>
        <v>656.26</v>
      </c>
      <c r="BK34">
        <f t="shared" si="12"/>
        <v>558.22</v>
      </c>
      <c r="BL34">
        <v>24</v>
      </c>
      <c r="BN34">
        <f t="shared" si="24"/>
        <v>100000</v>
      </c>
      <c r="BO34">
        <f t="shared" si="24"/>
        <v>100000</v>
      </c>
      <c r="BP34">
        <f t="shared" si="24"/>
        <v>100000</v>
      </c>
      <c r="BQ34">
        <f t="shared" si="24"/>
        <v>100000</v>
      </c>
      <c r="BR34">
        <f t="shared" si="24"/>
        <v>100000</v>
      </c>
      <c r="BS34">
        <f t="shared" si="24"/>
        <v>100000</v>
      </c>
      <c r="BT34">
        <f t="shared" si="24"/>
        <v>100000</v>
      </c>
      <c r="BU34">
        <f t="shared" si="24"/>
        <v>100000</v>
      </c>
      <c r="BV34">
        <f t="shared" si="24"/>
        <v>100000</v>
      </c>
      <c r="BW34">
        <f t="shared" si="24"/>
        <v>100000</v>
      </c>
      <c r="BX34">
        <f t="shared" si="24"/>
        <v>100000</v>
      </c>
      <c r="BY34">
        <f t="shared" si="24"/>
        <v>100000</v>
      </c>
      <c r="BZ34">
        <f t="shared" si="24"/>
        <v>100000</v>
      </c>
      <c r="CA34">
        <f t="shared" si="24"/>
        <v>100000</v>
      </c>
      <c r="CB34">
        <f t="shared" si="24"/>
        <v>100000</v>
      </c>
      <c r="CC34">
        <f t="shared" si="24"/>
        <v>100000</v>
      </c>
      <c r="CD34">
        <f t="shared" si="19"/>
        <v>100000</v>
      </c>
      <c r="CE34">
        <f t="shared" si="19"/>
        <v>100000</v>
      </c>
      <c r="CF34">
        <f t="shared" si="19"/>
        <v>100000</v>
      </c>
      <c r="CG34">
        <f t="shared" si="19"/>
        <v>100000</v>
      </c>
      <c r="CH34">
        <f t="shared" si="19"/>
        <v>100000</v>
      </c>
      <c r="CI34">
        <f t="shared" si="19"/>
        <v>100000</v>
      </c>
      <c r="CJ34">
        <f t="shared" si="19"/>
        <v>100000</v>
      </c>
      <c r="CK34">
        <f t="shared" si="19"/>
        <v>100000</v>
      </c>
      <c r="CL34">
        <f t="shared" si="19"/>
        <v>100000</v>
      </c>
      <c r="CM34">
        <f t="shared" si="19"/>
        <v>100000</v>
      </c>
      <c r="CN34">
        <f t="shared" si="19"/>
        <v>100000</v>
      </c>
      <c r="CO34">
        <f t="shared" si="19"/>
        <v>100000</v>
      </c>
      <c r="CP34">
        <f t="shared" si="19"/>
        <v>100000</v>
      </c>
      <c r="CQ34">
        <f t="shared" si="19"/>
        <v>100000</v>
      </c>
      <c r="CR34">
        <f t="shared" si="19"/>
        <v>100000</v>
      </c>
      <c r="CS34">
        <f t="shared" si="19"/>
        <v>100000</v>
      </c>
      <c r="CT34">
        <f t="shared" si="20"/>
        <v>100000</v>
      </c>
      <c r="CU34">
        <f t="shared" si="20"/>
        <v>100000</v>
      </c>
      <c r="CV34">
        <f t="shared" si="20"/>
        <v>100000</v>
      </c>
      <c r="CW34">
        <f t="shared" si="20"/>
        <v>100000</v>
      </c>
      <c r="CX34">
        <f t="shared" si="20"/>
        <v>100000</v>
      </c>
      <c r="CY34">
        <f t="shared" si="20"/>
        <v>100000</v>
      </c>
      <c r="CZ34">
        <f t="shared" si="20"/>
        <v>100000</v>
      </c>
      <c r="DA34">
        <f t="shared" si="20"/>
        <v>100000</v>
      </c>
      <c r="DB34">
        <f t="shared" si="20"/>
        <v>100000</v>
      </c>
      <c r="DC34">
        <f t="shared" si="20"/>
        <v>100000</v>
      </c>
      <c r="DD34">
        <f t="shared" si="20"/>
        <v>100000</v>
      </c>
      <c r="DE34">
        <f t="shared" si="20"/>
        <v>100000</v>
      </c>
      <c r="DF34">
        <f t="shared" si="20"/>
        <v>511.9423690221391</v>
      </c>
      <c r="DG34">
        <f t="shared" si="20"/>
        <v>225.64737889016126</v>
      </c>
      <c r="DH34">
        <f t="shared" si="20"/>
        <v>129.21396983298675</v>
      </c>
      <c r="DI34">
        <f t="shared" si="20"/>
        <v>157.575420672134</v>
      </c>
      <c r="DJ34">
        <f t="shared" si="21"/>
        <v>100000</v>
      </c>
      <c r="DK34" s="10">
        <f t="shared" si="25"/>
        <v>47</v>
      </c>
      <c r="DL34">
        <f t="shared" si="26"/>
        <v>129.21396983298675</v>
      </c>
      <c r="DM34">
        <f t="shared" si="27"/>
        <v>1.082853654290999</v>
      </c>
      <c r="DN34">
        <f t="shared" si="28"/>
        <v>47</v>
      </c>
      <c r="DO34" s="5">
        <f>$D33</f>
        <v>324.52</v>
      </c>
      <c r="DP34" s="6">
        <f>$E33</f>
        <v>616.36</v>
      </c>
      <c r="DQ34" s="3">
        <f>INDEX($BN$4:$DJ$5,1,$DN34)</f>
        <v>654.36</v>
      </c>
      <c r="DR34" s="4">
        <f>INDEX($BN$4:$DJ$5,2,$DN34)</f>
        <v>429.02</v>
      </c>
      <c r="DS34" t="e">
        <f t="shared" si="29"/>
        <v>#REF!</v>
      </c>
    </row>
    <row r="35" spans="1:123" ht="12.75" thickBot="1">
      <c r="A35" t="s">
        <v>131</v>
      </c>
      <c r="B35">
        <v>25</v>
      </c>
      <c r="D35">
        <v>399.76</v>
      </c>
      <c r="E35">
        <v>458.66</v>
      </c>
      <c r="F35">
        <v>0.027037404842578307</v>
      </c>
      <c r="I35">
        <f t="shared" si="2"/>
        <v>88.52368948479274</v>
      </c>
      <c r="J35">
        <f t="shared" si="30"/>
        <v>87.84002276866737</v>
      </c>
      <c r="K35">
        <f t="shared" si="30"/>
        <v>120.56320168276888</v>
      </c>
      <c r="L35">
        <f t="shared" si="30"/>
        <v>117.2680246273467</v>
      </c>
      <c r="M35">
        <f t="shared" si="30"/>
        <v>234.96325244599421</v>
      </c>
      <c r="N35">
        <f t="shared" si="30"/>
        <v>129.8405006151778</v>
      </c>
      <c r="O35">
        <f t="shared" si="30"/>
        <v>148.69852050373598</v>
      </c>
      <c r="P35">
        <f t="shared" si="30"/>
        <v>123.48772246664848</v>
      </c>
      <c r="Q35">
        <f t="shared" si="30"/>
        <v>158.66018152012813</v>
      </c>
      <c r="R35">
        <f t="shared" si="30"/>
        <v>149.11695812348108</v>
      </c>
      <c r="S35">
        <f t="shared" si="30"/>
        <v>149.73350192926102</v>
      </c>
      <c r="T35">
        <f t="shared" si="30"/>
        <v>150.87148570886418</v>
      </c>
      <c r="U35">
        <f t="shared" si="30"/>
        <v>155.78331617987857</v>
      </c>
      <c r="V35">
        <f t="shared" si="30"/>
        <v>183.40620382091765</v>
      </c>
      <c r="W35">
        <f t="shared" si="30"/>
        <v>220.50120090375927</v>
      </c>
      <c r="X35">
        <f t="shared" si="30"/>
        <v>220.69463065512036</v>
      </c>
      <c r="Y35">
        <f t="shared" si="30"/>
        <v>204.84537876164057</v>
      </c>
      <c r="Z35">
        <f t="shared" si="30"/>
        <v>186.13717307405315</v>
      </c>
      <c r="AA35">
        <f t="shared" si="30"/>
        <v>217.24071901924836</v>
      </c>
      <c r="AB35">
        <f t="shared" si="30"/>
        <v>282.47677709857845</v>
      </c>
      <c r="AC35">
        <f t="shared" si="30"/>
        <v>241.58826875492113</v>
      </c>
      <c r="AD35">
        <f t="shared" si="30"/>
        <v>384.1666565437453</v>
      </c>
      <c r="AE35">
        <f t="shared" si="30"/>
        <v>174.729355289831</v>
      </c>
      <c r="AF35">
        <f t="shared" si="30"/>
        <v>275.14440499490445</v>
      </c>
      <c r="AG35">
        <f t="shared" si="30"/>
        <v>0</v>
      </c>
      <c r="AH35">
        <f t="shared" si="30"/>
        <v>231.49611227837065</v>
      </c>
      <c r="AI35">
        <f t="shared" si="30"/>
        <v>147.72374758311537</v>
      </c>
      <c r="AJ35">
        <f t="shared" si="30"/>
        <v>237.24906743757708</v>
      </c>
      <c r="AK35">
        <f t="shared" si="30"/>
        <v>167.8417278271408</v>
      </c>
      <c r="AL35">
        <f t="shared" si="30"/>
        <v>205.50000778588796</v>
      </c>
      <c r="AM35">
        <f t="shared" si="30"/>
        <v>259.88055256213386</v>
      </c>
      <c r="AN35">
        <f t="shared" si="30"/>
        <v>283.1367224504798</v>
      </c>
      <c r="AO35">
        <f t="shared" si="30"/>
        <v>342.11165954991947</v>
      </c>
      <c r="AP35">
        <f t="shared" si="30"/>
        <v>382.9165177946755</v>
      </c>
      <c r="AQ35">
        <f t="shared" si="30"/>
        <v>308.1078337205986</v>
      </c>
      <c r="AR35">
        <f t="shared" si="30"/>
        <v>286.7207652054521</v>
      </c>
      <c r="AS35">
        <f t="shared" si="30"/>
        <v>253.87412944213128</v>
      </c>
      <c r="AT35">
        <f t="shared" si="30"/>
        <v>247.21300046720845</v>
      </c>
      <c r="AU35">
        <f t="shared" si="30"/>
        <v>371.2366625213625</v>
      </c>
      <c r="AV35">
        <f t="shared" si="30"/>
        <v>407.9354424415707</v>
      </c>
      <c r="AW35">
        <f t="shared" si="30"/>
        <v>447.8925094260899</v>
      </c>
      <c r="AX35">
        <f t="shared" si="30"/>
        <v>377.45019539006734</v>
      </c>
      <c r="AY35">
        <f t="shared" si="30"/>
        <v>315.48194116304023</v>
      </c>
      <c r="AZ35">
        <f t="shared" si="30"/>
        <v>292.3763560892023</v>
      </c>
      <c r="BA35">
        <f t="shared" si="30"/>
        <v>279.6226843444573</v>
      </c>
      <c r="BB35">
        <f t="shared" si="30"/>
        <v>316.44167740675374</v>
      </c>
      <c r="BC35">
        <f t="shared" si="30"/>
        <v>256.3195068659426</v>
      </c>
      <c r="BD35">
        <f t="shared" si="30"/>
        <v>137.61247617857916</v>
      </c>
      <c r="BE35">
        <f t="shared" si="30"/>
        <v>255.94741960019832</v>
      </c>
      <c r="BF35" t="str">
        <f t="shared" si="10"/>
        <v>Elm &amp; Chestnut</v>
      </c>
      <c r="BI35">
        <v>25</v>
      </c>
      <c r="BJ35">
        <f t="shared" si="11"/>
        <v>399.76</v>
      </c>
      <c r="BK35">
        <f t="shared" si="12"/>
        <v>458.66</v>
      </c>
      <c r="BL35">
        <v>25</v>
      </c>
      <c r="BN35">
        <f t="shared" si="24"/>
        <v>100000</v>
      </c>
      <c r="BO35">
        <f t="shared" si="24"/>
        <v>100000</v>
      </c>
      <c r="BP35">
        <f t="shared" si="24"/>
        <v>100000</v>
      </c>
      <c r="BQ35">
        <f t="shared" si="24"/>
        <v>100000</v>
      </c>
      <c r="BR35">
        <f t="shared" si="24"/>
        <v>100000</v>
      </c>
      <c r="BS35">
        <f t="shared" si="24"/>
        <v>100000</v>
      </c>
      <c r="BT35">
        <f t="shared" si="24"/>
        <v>100000</v>
      </c>
      <c r="BU35">
        <f t="shared" si="24"/>
        <v>100000</v>
      </c>
      <c r="BV35">
        <f t="shared" si="24"/>
        <v>100000</v>
      </c>
      <c r="BW35">
        <f t="shared" si="24"/>
        <v>100000</v>
      </c>
      <c r="BX35">
        <f t="shared" si="24"/>
        <v>100000</v>
      </c>
      <c r="BY35">
        <f t="shared" si="24"/>
        <v>100000</v>
      </c>
      <c r="BZ35">
        <f t="shared" si="24"/>
        <v>100000</v>
      </c>
      <c r="CA35">
        <f t="shared" si="24"/>
        <v>100000</v>
      </c>
      <c r="CB35">
        <f t="shared" si="24"/>
        <v>100000</v>
      </c>
      <c r="CC35">
        <f t="shared" si="24"/>
        <v>100000</v>
      </c>
      <c r="CD35">
        <f t="shared" si="19"/>
        <v>100000</v>
      </c>
      <c r="CE35">
        <f t="shared" si="19"/>
        <v>100000</v>
      </c>
      <c r="CF35">
        <f t="shared" si="19"/>
        <v>100000</v>
      </c>
      <c r="CG35">
        <f t="shared" si="19"/>
        <v>100000</v>
      </c>
      <c r="CH35">
        <f t="shared" si="19"/>
        <v>100000</v>
      </c>
      <c r="CI35">
        <f t="shared" si="19"/>
        <v>100000</v>
      </c>
      <c r="CJ35">
        <f t="shared" si="19"/>
        <v>100000</v>
      </c>
      <c r="CK35">
        <f t="shared" si="19"/>
        <v>100000</v>
      </c>
      <c r="CL35">
        <f t="shared" si="19"/>
        <v>100000</v>
      </c>
      <c r="CM35">
        <f t="shared" si="19"/>
        <v>100000</v>
      </c>
      <c r="CN35">
        <f t="shared" si="19"/>
        <v>100000</v>
      </c>
      <c r="CO35">
        <f t="shared" si="19"/>
        <v>100000</v>
      </c>
      <c r="CP35">
        <f t="shared" si="19"/>
        <v>100000</v>
      </c>
      <c r="CQ35">
        <f t="shared" si="19"/>
        <v>100000</v>
      </c>
      <c r="CR35">
        <f t="shared" si="19"/>
        <v>100000</v>
      </c>
      <c r="CS35">
        <f t="shared" si="19"/>
        <v>100000</v>
      </c>
      <c r="CT35">
        <f t="shared" si="20"/>
        <v>100000</v>
      </c>
      <c r="CU35">
        <f t="shared" si="20"/>
        <v>100000</v>
      </c>
      <c r="CV35">
        <f t="shared" si="20"/>
        <v>100000</v>
      </c>
      <c r="CW35">
        <f t="shared" si="20"/>
        <v>100000</v>
      </c>
      <c r="CX35">
        <f t="shared" si="20"/>
        <v>100000</v>
      </c>
      <c r="CY35">
        <f t="shared" si="20"/>
        <v>100000</v>
      </c>
      <c r="CZ35">
        <f t="shared" si="20"/>
        <v>100000</v>
      </c>
      <c r="DA35">
        <f t="shared" si="20"/>
        <v>100000</v>
      </c>
      <c r="DB35">
        <f t="shared" si="20"/>
        <v>100000</v>
      </c>
      <c r="DC35">
        <f t="shared" si="20"/>
        <v>100000</v>
      </c>
      <c r="DD35">
        <f t="shared" si="20"/>
        <v>100000</v>
      </c>
      <c r="DE35">
        <f t="shared" si="20"/>
        <v>100000</v>
      </c>
      <c r="DF35">
        <f t="shared" si="20"/>
        <v>279.6226843444573</v>
      </c>
      <c r="DG35">
        <f t="shared" si="20"/>
        <v>316.44167740675374</v>
      </c>
      <c r="DH35">
        <f t="shared" si="20"/>
        <v>256.3195068659426</v>
      </c>
      <c r="DI35">
        <f t="shared" si="20"/>
        <v>137.61247617857916</v>
      </c>
      <c r="DJ35">
        <f t="shared" si="21"/>
        <v>100000</v>
      </c>
      <c r="DK35" s="10">
        <f t="shared" si="25"/>
        <v>48</v>
      </c>
      <c r="DL35">
        <f t="shared" si="26"/>
        <v>137.61247617857916</v>
      </c>
      <c r="DM35">
        <f t="shared" si="27"/>
        <v>3.720684229829908</v>
      </c>
      <c r="DN35">
        <f t="shared" si="28"/>
        <v>48</v>
      </c>
      <c r="DO35" s="3">
        <f>INDEX($BN$4:$DJ$5,1,$DN35)</f>
        <v>537.32</v>
      </c>
      <c r="DP35" s="4">
        <f>INDEX($BN$4:$DJ$5,2,$DN35)</f>
        <v>454.86</v>
      </c>
      <c r="DQ35" s="5">
        <f>$D34</f>
        <v>656.26</v>
      </c>
      <c r="DR35" s="6">
        <f>$E34</f>
        <v>558.22</v>
      </c>
      <c r="DS35" t="e">
        <f t="shared" si="29"/>
        <v>#REF!</v>
      </c>
    </row>
    <row r="36" spans="1:123" ht="12.75" thickBot="1">
      <c r="A36" t="s">
        <v>132</v>
      </c>
      <c r="B36">
        <v>26</v>
      </c>
      <c r="D36">
        <v>622.06</v>
      </c>
      <c r="E36">
        <v>394.06</v>
      </c>
      <c r="F36">
        <v>0.02590977847947607</v>
      </c>
      <c r="I36">
        <f t="shared" si="2"/>
        <v>156.15827099452653</v>
      </c>
      <c r="J36">
        <f t="shared" si="30"/>
        <v>143.84342737852148</v>
      </c>
      <c r="K36">
        <f t="shared" si="30"/>
        <v>142.6437646726978</v>
      </c>
      <c r="L36">
        <f t="shared" si="30"/>
        <v>134.6128210832831</v>
      </c>
      <c r="M36">
        <f t="shared" si="30"/>
        <v>333.29704469136834</v>
      </c>
      <c r="N36">
        <f t="shared" si="30"/>
        <v>161.07876830917223</v>
      </c>
      <c r="O36">
        <f t="shared" si="30"/>
        <v>158.62439913203764</v>
      </c>
      <c r="P36">
        <f t="shared" si="30"/>
        <v>109.20554747813864</v>
      </c>
      <c r="Q36">
        <f t="shared" si="30"/>
        <v>241.15954718816334</v>
      </c>
      <c r="R36">
        <f t="shared" si="30"/>
        <v>93.3540208025342</v>
      </c>
      <c r="S36">
        <f t="shared" si="30"/>
        <v>108.38263514050574</v>
      </c>
      <c r="T36">
        <f t="shared" si="30"/>
        <v>83.8569687026665</v>
      </c>
      <c r="U36">
        <f t="shared" si="30"/>
        <v>75.76117475329951</v>
      </c>
      <c r="V36">
        <f t="shared" si="30"/>
        <v>83.80184723501029</v>
      </c>
      <c r="W36">
        <f t="shared" si="30"/>
        <v>35.165915315828165</v>
      </c>
      <c r="X36">
        <f t="shared" si="30"/>
        <v>53.23391775926321</v>
      </c>
      <c r="Y36">
        <f t="shared" si="30"/>
        <v>99.71507007468834</v>
      </c>
      <c r="Z36">
        <f t="shared" si="30"/>
        <v>174.3670072003302</v>
      </c>
      <c r="AA36">
        <f t="shared" si="30"/>
        <v>246.41469112047682</v>
      </c>
      <c r="AB36">
        <f t="shared" si="30"/>
        <v>334.4796609661042</v>
      </c>
      <c r="AC36">
        <f t="shared" si="30"/>
        <v>206.82056377449507</v>
      </c>
      <c r="AD36">
        <f t="shared" si="30"/>
        <v>385.86843612817046</v>
      </c>
      <c r="AE36">
        <f t="shared" si="30"/>
        <v>371.4126298337201</v>
      </c>
      <c r="AF36">
        <f t="shared" si="30"/>
        <v>167.6846611947557</v>
      </c>
      <c r="AG36">
        <f t="shared" si="30"/>
        <v>231.49611227837065</v>
      </c>
      <c r="AH36">
        <f t="shared" si="30"/>
        <v>0</v>
      </c>
      <c r="AI36">
        <f t="shared" si="30"/>
        <v>283.22340934322494</v>
      </c>
      <c r="AJ36">
        <f t="shared" si="30"/>
        <v>64.2919123996168</v>
      </c>
      <c r="AK36">
        <f t="shared" si="30"/>
        <v>110.31012464864679</v>
      </c>
      <c r="AL36">
        <f t="shared" si="30"/>
        <v>89.1915197762657</v>
      </c>
      <c r="AM36">
        <f t="shared" si="30"/>
        <v>49.031781529942414</v>
      </c>
      <c r="AN36">
        <f t="shared" si="30"/>
        <v>97.44166254739292</v>
      </c>
      <c r="AO36">
        <f t="shared" si="30"/>
        <v>138.8503568594622</v>
      </c>
      <c r="AP36">
        <f t="shared" si="30"/>
        <v>167.62867773743255</v>
      </c>
      <c r="AQ36">
        <f t="shared" si="30"/>
        <v>86.09159773171832</v>
      </c>
      <c r="AR36">
        <f t="shared" si="30"/>
        <v>56.078009950425326</v>
      </c>
      <c r="AS36">
        <f t="shared" si="30"/>
        <v>42.1936914715933</v>
      </c>
      <c r="AT36">
        <f t="shared" si="30"/>
        <v>78.82962387326229</v>
      </c>
      <c r="AU36">
        <f t="shared" si="30"/>
        <v>207.83742107714872</v>
      </c>
      <c r="AV36">
        <f t="shared" si="30"/>
        <v>204.17637277608793</v>
      </c>
      <c r="AW36">
        <f t="shared" si="30"/>
        <v>218.00378437082236</v>
      </c>
      <c r="AX36">
        <f t="shared" si="30"/>
        <v>146.1148178659509</v>
      </c>
      <c r="AY36">
        <f t="shared" si="30"/>
        <v>99.07220195392857</v>
      </c>
      <c r="AZ36">
        <f t="shared" si="30"/>
        <v>202.5899000444</v>
      </c>
      <c r="BA36">
        <f t="shared" si="30"/>
        <v>384.89123086918977</v>
      </c>
      <c r="BB36">
        <f t="shared" si="30"/>
        <v>363.6846177665479</v>
      </c>
      <c r="BC36">
        <f t="shared" si="30"/>
        <v>47.5971805887702</v>
      </c>
      <c r="BD36">
        <f t="shared" si="30"/>
        <v>104.29529040182007</v>
      </c>
      <c r="BE36">
        <f t="shared" si="30"/>
        <v>256.00524135259417</v>
      </c>
      <c r="BF36" t="str">
        <f t="shared" si="10"/>
        <v>Stewart &amp; South</v>
      </c>
      <c r="BI36">
        <v>26</v>
      </c>
      <c r="BJ36">
        <f t="shared" si="11"/>
        <v>622.06</v>
      </c>
      <c r="BK36">
        <f t="shared" si="12"/>
        <v>394.06</v>
      </c>
      <c r="BL36">
        <v>26</v>
      </c>
      <c r="BN36">
        <f t="shared" si="24"/>
        <v>100000</v>
      </c>
      <c r="BO36">
        <f t="shared" si="24"/>
        <v>100000</v>
      </c>
      <c r="BP36">
        <f t="shared" si="24"/>
        <v>100000</v>
      </c>
      <c r="BQ36">
        <f t="shared" si="24"/>
        <v>100000</v>
      </c>
      <c r="BR36">
        <f t="shared" si="24"/>
        <v>100000</v>
      </c>
      <c r="BS36">
        <f t="shared" si="24"/>
        <v>100000</v>
      </c>
      <c r="BT36">
        <f t="shared" si="24"/>
        <v>100000</v>
      </c>
      <c r="BU36">
        <f t="shared" si="24"/>
        <v>100000</v>
      </c>
      <c r="BV36">
        <f t="shared" si="24"/>
        <v>100000</v>
      </c>
      <c r="BW36">
        <f t="shared" si="24"/>
        <v>100000</v>
      </c>
      <c r="BX36">
        <f t="shared" si="24"/>
        <v>100000</v>
      </c>
      <c r="BY36">
        <f t="shared" si="24"/>
        <v>100000</v>
      </c>
      <c r="BZ36">
        <f t="shared" si="24"/>
        <v>100000</v>
      </c>
      <c r="CA36">
        <f t="shared" si="24"/>
        <v>100000</v>
      </c>
      <c r="CB36">
        <f t="shared" si="24"/>
        <v>100000</v>
      </c>
      <c r="CC36">
        <f t="shared" si="24"/>
        <v>100000</v>
      </c>
      <c r="CD36">
        <f t="shared" si="19"/>
        <v>100000</v>
      </c>
      <c r="CE36">
        <f t="shared" si="19"/>
        <v>100000</v>
      </c>
      <c r="CF36">
        <f t="shared" si="19"/>
        <v>100000</v>
      </c>
      <c r="CG36">
        <f t="shared" si="19"/>
        <v>100000</v>
      </c>
      <c r="CH36">
        <f t="shared" si="19"/>
        <v>100000</v>
      </c>
      <c r="CI36">
        <f t="shared" si="19"/>
        <v>100000</v>
      </c>
      <c r="CJ36">
        <f t="shared" si="19"/>
        <v>100000</v>
      </c>
      <c r="CK36">
        <f t="shared" si="19"/>
        <v>100000</v>
      </c>
      <c r="CL36">
        <f t="shared" si="19"/>
        <v>100000</v>
      </c>
      <c r="CM36">
        <f t="shared" si="19"/>
        <v>100000</v>
      </c>
      <c r="CN36">
        <f t="shared" si="19"/>
        <v>100000</v>
      </c>
      <c r="CO36">
        <f t="shared" si="19"/>
        <v>100000</v>
      </c>
      <c r="CP36">
        <f t="shared" si="19"/>
        <v>100000</v>
      </c>
      <c r="CQ36">
        <f t="shared" si="19"/>
        <v>100000</v>
      </c>
      <c r="CR36">
        <f t="shared" si="19"/>
        <v>100000</v>
      </c>
      <c r="CS36">
        <f t="shared" si="19"/>
        <v>100000</v>
      </c>
      <c r="CT36">
        <f t="shared" si="20"/>
        <v>100000</v>
      </c>
      <c r="CU36">
        <f t="shared" si="20"/>
        <v>100000</v>
      </c>
      <c r="CV36">
        <f t="shared" si="20"/>
        <v>100000</v>
      </c>
      <c r="CW36">
        <f t="shared" si="20"/>
        <v>100000</v>
      </c>
      <c r="CX36">
        <f t="shared" si="20"/>
        <v>100000</v>
      </c>
      <c r="CY36">
        <f t="shared" si="20"/>
        <v>100000</v>
      </c>
      <c r="CZ36">
        <f t="shared" si="20"/>
        <v>100000</v>
      </c>
      <c r="DA36">
        <f t="shared" si="20"/>
        <v>100000</v>
      </c>
      <c r="DB36">
        <f t="shared" si="20"/>
        <v>100000</v>
      </c>
      <c r="DC36">
        <f t="shared" si="20"/>
        <v>100000</v>
      </c>
      <c r="DD36">
        <f t="shared" si="20"/>
        <v>100000</v>
      </c>
      <c r="DE36">
        <f t="shared" si="20"/>
        <v>100000</v>
      </c>
      <c r="DF36">
        <f t="shared" si="20"/>
        <v>384.89123086918977</v>
      </c>
      <c r="DG36">
        <f t="shared" si="20"/>
        <v>363.6846177665479</v>
      </c>
      <c r="DH36">
        <f t="shared" si="20"/>
        <v>47.5971805887702</v>
      </c>
      <c r="DI36">
        <f t="shared" si="20"/>
        <v>104.29529040182007</v>
      </c>
      <c r="DJ36">
        <f t="shared" si="21"/>
        <v>100000</v>
      </c>
      <c r="DK36" s="10">
        <f t="shared" si="25"/>
        <v>47</v>
      </c>
      <c r="DL36">
        <f t="shared" si="26"/>
        <v>47.5971805887702</v>
      </c>
      <c r="DM36">
        <f t="shared" si="27"/>
        <v>1.2332324053026544</v>
      </c>
      <c r="DN36">
        <f t="shared" si="28"/>
        <v>47</v>
      </c>
      <c r="DO36" s="5">
        <f>$D35</f>
        <v>399.76</v>
      </c>
      <c r="DP36" s="6">
        <f>$E35</f>
        <v>458.66</v>
      </c>
      <c r="DQ36" s="3">
        <f>INDEX($BN$4:$DJ$5,1,$DN36)</f>
        <v>654.36</v>
      </c>
      <c r="DR36" s="4">
        <f>INDEX($BN$4:$DJ$5,2,$DN36)</f>
        <v>429.02</v>
      </c>
      <c r="DS36" t="e">
        <f t="shared" si="29"/>
        <v>#REF!</v>
      </c>
    </row>
    <row r="37" spans="1:123" ht="12.75" thickBot="1">
      <c r="A37" t="s">
        <v>133</v>
      </c>
      <c r="B37">
        <v>27</v>
      </c>
      <c r="D37">
        <v>430.92</v>
      </c>
      <c r="E37">
        <v>603.06</v>
      </c>
      <c r="F37">
        <v>0.01176319319691318</v>
      </c>
      <c r="I37">
        <f t="shared" si="2"/>
        <v>141.95581425218194</v>
      </c>
      <c r="J37">
        <f t="shared" si="30"/>
        <v>173.2808333313295</v>
      </c>
      <c r="K37">
        <f t="shared" si="30"/>
        <v>238.4769489908825</v>
      </c>
      <c r="L37">
        <f t="shared" si="30"/>
        <v>152.29326708689385</v>
      </c>
      <c r="M37">
        <f t="shared" si="30"/>
        <v>382.3088955282102</v>
      </c>
      <c r="N37">
        <f t="shared" si="30"/>
        <v>122.26614412829083</v>
      </c>
      <c r="O37">
        <f t="shared" si="30"/>
        <v>128.21776631964852</v>
      </c>
      <c r="P37">
        <f t="shared" si="30"/>
        <v>207.5788043129644</v>
      </c>
      <c r="Q37">
        <f t="shared" si="30"/>
        <v>304.63323850164477</v>
      </c>
      <c r="R37">
        <f t="shared" si="30"/>
        <v>191.70387998160075</v>
      </c>
      <c r="S37">
        <f t="shared" si="30"/>
        <v>174.84129946897554</v>
      </c>
      <c r="T37">
        <f t="shared" si="30"/>
        <v>205.4633680245702</v>
      </c>
      <c r="U37">
        <f t="shared" si="30"/>
        <v>223.5550044172574</v>
      </c>
      <c r="V37">
        <f t="shared" si="30"/>
        <v>203.22895955055216</v>
      </c>
      <c r="W37">
        <f t="shared" si="30"/>
        <v>255.7072490173088</v>
      </c>
      <c r="X37">
        <f t="shared" si="30"/>
        <v>245.12327021317247</v>
      </c>
      <c r="Y37">
        <f t="shared" si="30"/>
        <v>204.05292352720645</v>
      </c>
      <c r="Z37">
        <f t="shared" si="30"/>
        <v>135.6094303505475</v>
      </c>
      <c r="AA37">
        <f t="shared" si="30"/>
        <v>109.93039434114665</v>
      </c>
      <c r="AB37">
        <f t="shared" si="30"/>
        <v>143.04362970786224</v>
      </c>
      <c r="AC37">
        <f t="shared" si="30"/>
        <v>165.3436723917792</v>
      </c>
      <c r="AD37">
        <f t="shared" si="30"/>
        <v>252.05030767686043</v>
      </c>
      <c r="AE37">
        <f t="shared" si="30"/>
        <v>107.22802805237075</v>
      </c>
      <c r="AF37">
        <f t="shared" si="30"/>
        <v>229.75800573647044</v>
      </c>
      <c r="AG37">
        <f t="shared" si="30"/>
        <v>147.72374758311537</v>
      </c>
      <c r="AH37">
        <f t="shared" si="30"/>
        <v>283.22340934322494</v>
      </c>
      <c r="AI37">
        <f t="shared" si="30"/>
        <v>0</v>
      </c>
      <c r="AJ37">
        <f t="shared" si="30"/>
        <v>319.0199015735538</v>
      </c>
      <c r="AK37">
        <f t="shared" si="30"/>
        <v>274.0832705584198</v>
      </c>
      <c r="AL37">
        <f t="shared" si="30"/>
        <v>302.0321340519912</v>
      </c>
      <c r="AM37">
        <f t="shared" si="30"/>
        <v>327.29671553500197</v>
      </c>
      <c r="AN37">
        <f t="shared" si="30"/>
        <v>366.2468702937951</v>
      </c>
      <c r="AO37">
        <f t="shared" si="30"/>
        <v>418.780861549331</v>
      </c>
      <c r="AP37">
        <f t="shared" si="30"/>
        <v>450.7967723930596</v>
      </c>
      <c r="AQ37">
        <f t="shared" si="30"/>
        <v>369.3140609291772</v>
      </c>
      <c r="AR37">
        <f t="shared" si="30"/>
        <v>326.7710568578557</v>
      </c>
      <c r="AS37">
        <f t="shared" si="30"/>
        <v>283.67960800875346</v>
      </c>
      <c r="AT37">
        <f t="shared" si="30"/>
        <v>254.12682896538092</v>
      </c>
      <c r="AU37">
        <f t="shared" si="30"/>
        <v>332.977371603537</v>
      </c>
      <c r="AV37">
        <f t="shared" si="30"/>
        <v>395.7164990242383</v>
      </c>
      <c r="AW37">
        <f t="shared" si="30"/>
        <v>469.9655280975403</v>
      </c>
      <c r="AX37">
        <f t="shared" si="30"/>
        <v>411.75397945860817</v>
      </c>
      <c r="AY37">
        <f t="shared" si="30"/>
        <v>331.3273149017448</v>
      </c>
      <c r="AZ37">
        <f aca="true" t="shared" si="31" ref="J37:BE43">SQRT(($D37-AZ$9)^2+($E37-AZ$10)^2)</f>
        <v>413.6680069814439</v>
      </c>
      <c r="BA37">
        <f t="shared" si="31"/>
        <v>425.4727488335769</v>
      </c>
      <c r="BB37">
        <f t="shared" si="31"/>
        <v>175.11115783981336</v>
      </c>
      <c r="BC37">
        <f t="shared" si="31"/>
        <v>283.22315442067935</v>
      </c>
      <c r="BD37">
        <f t="shared" si="31"/>
        <v>182.43957903919858</v>
      </c>
      <c r="BE37">
        <f t="shared" si="31"/>
        <v>149.81256022109756</v>
      </c>
      <c r="BF37" t="str">
        <f t="shared" si="10"/>
        <v>Elmira Commercial</v>
      </c>
      <c r="BI37">
        <v>27</v>
      </c>
      <c r="BJ37">
        <f t="shared" si="11"/>
        <v>430.92</v>
      </c>
      <c r="BK37">
        <f t="shared" si="12"/>
        <v>603.06</v>
      </c>
      <c r="BL37">
        <v>27</v>
      </c>
      <c r="BN37">
        <f t="shared" si="24"/>
        <v>100000</v>
      </c>
      <c r="BO37">
        <f t="shared" si="24"/>
        <v>100000</v>
      </c>
      <c r="BP37">
        <f t="shared" si="24"/>
        <v>100000</v>
      </c>
      <c r="BQ37">
        <f t="shared" si="24"/>
        <v>100000</v>
      </c>
      <c r="BR37">
        <f t="shared" si="24"/>
        <v>100000</v>
      </c>
      <c r="BS37">
        <f t="shared" si="24"/>
        <v>100000</v>
      </c>
      <c r="BT37">
        <f t="shared" si="24"/>
        <v>100000</v>
      </c>
      <c r="BU37">
        <f t="shared" si="24"/>
        <v>100000</v>
      </c>
      <c r="BV37">
        <f t="shared" si="24"/>
        <v>100000</v>
      </c>
      <c r="BW37">
        <f t="shared" si="24"/>
        <v>100000</v>
      </c>
      <c r="BX37">
        <f t="shared" si="24"/>
        <v>100000</v>
      </c>
      <c r="BY37">
        <f t="shared" si="24"/>
        <v>100000</v>
      </c>
      <c r="BZ37">
        <f t="shared" si="24"/>
        <v>100000</v>
      </c>
      <c r="CA37">
        <f t="shared" si="24"/>
        <v>100000</v>
      </c>
      <c r="CB37">
        <f t="shared" si="24"/>
        <v>100000</v>
      </c>
      <c r="CC37">
        <f t="shared" si="24"/>
        <v>100000</v>
      </c>
      <c r="CD37">
        <f t="shared" si="19"/>
        <v>100000</v>
      </c>
      <c r="CE37">
        <f t="shared" si="19"/>
        <v>100000</v>
      </c>
      <c r="CF37">
        <f t="shared" si="19"/>
        <v>100000</v>
      </c>
      <c r="CG37">
        <f t="shared" si="19"/>
        <v>100000</v>
      </c>
      <c r="CH37">
        <f t="shared" si="19"/>
        <v>100000</v>
      </c>
      <c r="CI37">
        <f t="shared" si="19"/>
        <v>100000</v>
      </c>
      <c r="CJ37">
        <f t="shared" si="19"/>
        <v>100000</v>
      </c>
      <c r="CK37">
        <f t="shared" si="19"/>
        <v>100000</v>
      </c>
      <c r="CL37">
        <f t="shared" si="19"/>
        <v>100000</v>
      </c>
      <c r="CM37">
        <f t="shared" si="19"/>
        <v>100000</v>
      </c>
      <c r="CN37">
        <f t="shared" si="19"/>
        <v>100000</v>
      </c>
      <c r="CO37">
        <f t="shared" si="19"/>
        <v>100000</v>
      </c>
      <c r="CP37">
        <f t="shared" si="19"/>
        <v>100000</v>
      </c>
      <c r="CQ37">
        <f t="shared" si="19"/>
        <v>100000</v>
      </c>
      <c r="CR37">
        <f t="shared" si="19"/>
        <v>100000</v>
      </c>
      <c r="CS37">
        <f t="shared" si="19"/>
        <v>100000</v>
      </c>
      <c r="CT37">
        <f t="shared" si="20"/>
        <v>100000</v>
      </c>
      <c r="CU37">
        <f t="shared" si="20"/>
        <v>100000</v>
      </c>
      <c r="CV37">
        <f t="shared" si="20"/>
        <v>100000</v>
      </c>
      <c r="CW37">
        <f t="shared" si="20"/>
        <v>100000</v>
      </c>
      <c r="CX37">
        <f t="shared" si="20"/>
        <v>100000</v>
      </c>
      <c r="CY37">
        <f t="shared" si="20"/>
        <v>100000</v>
      </c>
      <c r="CZ37">
        <f t="shared" si="20"/>
        <v>100000</v>
      </c>
      <c r="DA37">
        <f t="shared" si="20"/>
        <v>100000</v>
      </c>
      <c r="DB37">
        <f t="shared" si="20"/>
        <v>100000</v>
      </c>
      <c r="DC37">
        <f t="shared" si="20"/>
        <v>100000</v>
      </c>
      <c r="DD37">
        <f t="shared" si="20"/>
        <v>100000</v>
      </c>
      <c r="DE37">
        <f t="shared" si="20"/>
        <v>100000</v>
      </c>
      <c r="DF37">
        <f t="shared" si="20"/>
        <v>425.4727488335769</v>
      </c>
      <c r="DG37">
        <f t="shared" si="20"/>
        <v>175.11115783981336</v>
      </c>
      <c r="DH37">
        <f t="shared" si="20"/>
        <v>283.22315442067935</v>
      </c>
      <c r="DI37">
        <f t="shared" si="20"/>
        <v>182.43957903919858</v>
      </c>
      <c r="DJ37">
        <f t="shared" si="21"/>
        <v>100000</v>
      </c>
      <c r="DK37" s="10">
        <f t="shared" si="25"/>
        <v>46</v>
      </c>
      <c r="DL37">
        <f t="shared" si="26"/>
        <v>175.11115783981336</v>
      </c>
      <c r="DM37">
        <f t="shared" si="27"/>
        <v>2.0598663806048827</v>
      </c>
      <c r="DN37">
        <f t="shared" si="28"/>
        <v>46</v>
      </c>
      <c r="DO37" s="3">
        <f>INDEX($BN$4:$DJ$5,1,$DN37)</f>
        <v>531.62</v>
      </c>
      <c r="DP37" s="4">
        <f>INDEX($BN$4:$DJ$5,2,$DN37)</f>
        <v>746.32</v>
      </c>
      <c r="DQ37" s="5">
        <f>$D36</f>
        <v>622.06</v>
      </c>
      <c r="DR37" s="6">
        <f>$E36</f>
        <v>394.06</v>
      </c>
      <c r="DS37" t="e">
        <f t="shared" si="29"/>
        <v>#REF!</v>
      </c>
    </row>
    <row r="38" spans="1:123" ht="12.75" thickBot="1">
      <c r="A38" t="s">
        <v>134</v>
      </c>
      <c r="B38">
        <v>28</v>
      </c>
      <c r="D38">
        <v>601.16</v>
      </c>
      <c r="E38">
        <v>333.26</v>
      </c>
      <c r="F38">
        <v>0.013044586791348345</v>
      </c>
      <c r="I38">
        <f t="shared" si="2"/>
        <v>180.1252108950882</v>
      </c>
      <c r="J38">
        <f t="shared" si="31"/>
        <v>156.56461158256673</v>
      </c>
      <c r="K38">
        <f t="shared" si="31"/>
        <v>125.21149148540638</v>
      </c>
      <c r="L38">
        <f t="shared" si="31"/>
        <v>166.8342818487855</v>
      </c>
      <c r="M38">
        <f t="shared" si="31"/>
        <v>289.10608779477474</v>
      </c>
      <c r="N38">
        <f t="shared" si="31"/>
        <v>201.1234138532856</v>
      </c>
      <c r="O38">
        <f t="shared" si="31"/>
        <v>203.72572248000495</v>
      </c>
      <c r="P38">
        <f t="shared" si="31"/>
        <v>117.79019314017614</v>
      </c>
      <c r="Q38">
        <f t="shared" si="31"/>
        <v>203.89108170785693</v>
      </c>
      <c r="R38">
        <f t="shared" si="31"/>
        <v>129.639605059565</v>
      </c>
      <c r="S38">
        <f t="shared" si="31"/>
        <v>150.06103291661032</v>
      </c>
      <c r="T38">
        <f t="shared" si="31"/>
        <v>114.2107052775702</v>
      </c>
      <c r="U38">
        <f t="shared" si="31"/>
        <v>95.48818565665596</v>
      </c>
      <c r="V38">
        <f t="shared" si="31"/>
        <v>136.1275416658951</v>
      </c>
      <c r="W38">
        <f t="shared" si="31"/>
        <v>97.27480454876277</v>
      </c>
      <c r="X38">
        <f t="shared" si="31"/>
        <v>115.57248807566617</v>
      </c>
      <c r="Y38">
        <f t="shared" si="31"/>
        <v>158.46182253148552</v>
      </c>
      <c r="Z38">
        <f t="shared" si="31"/>
        <v>227.15546922757554</v>
      </c>
      <c r="AA38">
        <f t="shared" si="31"/>
        <v>299.2424602224758</v>
      </c>
      <c r="AB38">
        <f t="shared" si="31"/>
        <v>388.13312355427746</v>
      </c>
      <c r="AC38">
        <f t="shared" si="31"/>
        <v>266.0458674740128</v>
      </c>
      <c r="AD38">
        <f t="shared" si="31"/>
        <v>446.60105239464</v>
      </c>
      <c r="AE38">
        <f t="shared" si="31"/>
        <v>395.8223081131229</v>
      </c>
      <c r="AF38">
        <f t="shared" si="31"/>
        <v>231.60961033601353</v>
      </c>
      <c r="AG38">
        <f t="shared" si="31"/>
        <v>237.24906743757708</v>
      </c>
      <c r="AH38">
        <f t="shared" si="31"/>
        <v>64.2919123996168</v>
      </c>
      <c r="AI38">
        <f t="shared" si="31"/>
        <v>319.0199015735538</v>
      </c>
      <c r="AJ38">
        <f t="shared" si="31"/>
        <v>0</v>
      </c>
      <c r="AK38">
        <f t="shared" si="31"/>
        <v>78.77967758248315</v>
      </c>
      <c r="AL38">
        <f t="shared" si="31"/>
        <v>41.28889923454</v>
      </c>
      <c r="AM38">
        <f t="shared" si="31"/>
        <v>35.635005261680604</v>
      </c>
      <c r="AN38">
        <f t="shared" si="31"/>
        <v>47.68810753217203</v>
      </c>
      <c r="AO38">
        <f t="shared" si="31"/>
        <v>105.10898914935868</v>
      </c>
      <c r="AP38">
        <f t="shared" si="31"/>
        <v>145.98579245940343</v>
      </c>
      <c r="AQ38">
        <f t="shared" si="31"/>
        <v>78.71872204247228</v>
      </c>
      <c r="AR38">
        <f t="shared" si="31"/>
        <v>94.93385697421127</v>
      </c>
      <c r="AS38">
        <f t="shared" si="31"/>
        <v>104.08393535988158</v>
      </c>
      <c r="AT38">
        <f t="shared" si="31"/>
        <v>143.11881637297034</v>
      </c>
      <c r="AU38">
        <f t="shared" si="31"/>
        <v>268.3749831858402</v>
      </c>
      <c r="AV38">
        <f t="shared" si="31"/>
        <v>253.07343835337602</v>
      </c>
      <c r="AW38">
        <f t="shared" si="31"/>
        <v>240.22793342989902</v>
      </c>
      <c r="AX38">
        <f t="shared" si="31"/>
        <v>165.86684418532835</v>
      </c>
      <c r="AY38">
        <f t="shared" si="31"/>
        <v>149.2476304669525</v>
      </c>
      <c r="AZ38">
        <f t="shared" si="31"/>
        <v>138.41288090347655</v>
      </c>
      <c r="BA38">
        <f t="shared" si="31"/>
        <v>339.10694124420394</v>
      </c>
      <c r="BB38">
        <f t="shared" si="31"/>
        <v>418.8727434436383</v>
      </c>
      <c r="BC38">
        <f t="shared" si="31"/>
        <v>109.5455047001017</v>
      </c>
      <c r="BD38">
        <f t="shared" si="31"/>
        <v>137.33938109661042</v>
      </c>
      <c r="BE38">
        <f t="shared" si="31"/>
        <v>313.49055743355336</v>
      </c>
      <c r="BF38" t="str">
        <f t="shared" si="10"/>
        <v>Lake &amp; Willard</v>
      </c>
      <c r="BI38">
        <v>28</v>
      </c>
      <c r="BJ38">
        <f t="shared" si="11"/>
        <v>601.16</v>
      </c>
      <c r="BK38">
        <f t="shared" si="12"/>
        <v>333.26</v>
      </c>
      <c r="BL38">
        <v>28</v>
      </c>
      <c r="BN38">
        <f t="shared" si="24"/>
        <v>100000</v>
      </c>
      <c r="BO38">
        <f t="shared" si="24"/>
        <v>100000</v>
      </c>
      <c r="BP38">
        <f t="shared" si="24"/>
        <v>100000</v>
      </c>
      <c r="BQ38">
        <f t="shared" si="24"/>
        <v>100000</v>
      </c>
      <c r="BR38">
        <f t="shared" si="24"/>
        <v>100000</v>
      </c>
      <c r="BS38">
        <f t="shared" si="24"/>
        <v>100000</v>
      </c>
      <c r="BT38">
        <f t="shared" si="24"/>
        <v>100000</v>
      </c>
      <c r="BU38">
        <f t="shared" si="24"/>
        <v>100000</v>
      </c>
      <c r="BV38">
        <f t="shared" si="24"/>
        <v>100000</v>
      </c>
      <c r="BW38">
        <f t="shared" si="24"/>
        <v>100000</v>
      </c>
      <c r="BX38">
        <f t="shared" si="24"/>
        <v>100000</v>
      </c>
      <c r="BY38">
        <f t="shared" si="24"/>
        <v>100000</v>
      </c>
      <c r="BZ38">
        <f t="shared" si="24"/>
        <v>100000</v>
      </c>
      <c r="CA38">
        <f t="shared" si="24"/>
        <v>100000</v>
      </c>
      <c r="CB38">
        <f t="shared" si="24"/>
        <v>100000</v>
      </c>
      <c r="CC38">
        <f t="shared" si="24"/>
        <v>100000</v>
      </c>
      <c r="CD38">
        <f t="shared" si="19"/>
        <v>100000</v>
      </c>
      <c r="CE38">
        <f t="shared" si="19"/>
        <v>100000</v>
      </c>
      <c r="CF38">
        <f t="shared" si="19"/>
        <v>100000</v>
      </c>
      <c r="CG38">
        <f t="shared" si="19"/>
        <v>100000</v>
      </c>
      <c r="CH38">
        <f t="shared" si="19"/>
        <v>100000</v>
      </c>
      <c r="CI38">
        <f t="shared" si="19"/>
        <v>100000</v>
      </c>
      <c r="CJ38">
        <f t="shared" si="19"/>
        <v>100000</v>
      </c>
      <c r="CK38">
        <f t="shared" si="19"/>
        <v>100000</v>
      </c>
      <c r="CL38">
        <f t="shared" si="19"/>
        <v>100000</v>
      </c>
      <c r="CM38">
        <f t="shared" si="19"/>
        <v>100000</v>
      </c>
      <c r="CN38">
        <f t="shared" si="19"/>
        <v>100000</v>
      </c>
      <c r="CO38">
        <f t="shared" si="19"/>
        <v>100000</v>
      </c>
      <c r="CP38">
        <f t="shared" si="19"/>
        <v>100000</v>
      </c>
      <c r="CQ38">
        <f t="shared" si="19"/>
        <v>100000</v>
      </c>
      <c r="CR38">
        <f t="shared" si="19"/>
        <v>100000</v>
      </c>
      <c r="CS38">
        <f t="shared" si="19"/>
        <v>100000</v>
      </c>
      <c r="CT38">
        <f t="shared" si="20"/>
        <v>100000</v>
      </c>
      <c r="CU38">
        <f t="shared" si="20"/>
        <v>100000</v>
      </c>
      <c r="CV38">
        <f t="shared" si="20"/>
        <v>100000</v>
      </c>
      <c r="CW38">
        <f t="shared" si="20"/>
        <v>100000</v>
      </c>
      <c r="CX38">
        <f t="shared" si="20"/>
        <v>100000</v>
      </c>
      <c r="CY38">
        <f t="shared" si="20"/>
        <v>100000</v>
      </c>
      <c r="CZ38">
        <f t="shared" si="20"/>
        <v>100000</v>
      </c>
      <c r="DA38">
        <f t="shared" si="20"/>
        <v>100000</v>
      </c>
      <c r="DB38">
        <f t="shared" si="20"/>
        <v>100000</v>
      </c>
      <c r="DC38">
        <f t="shared" si="20"/>
        <v>100000</v>
      </c>
      <c r="DD38">
        <f t="shared" si="20"/>
        <v>100000</v>
      </c>
      <c r="DE38">
        <f t="shared" si="20"/>
        <v>100000</v>
      </c>
      <c r="DF38">
        <f t="shared" si="20"/>
        <v>339.10694124420394</v>
      </c>
      <c r="DG38">
        <f t="shared" si="20"/>
        <v>418.8727434436383</v>
      </c>
      <c r="DH38">
        <f t="shared" si="20"/>
        <v>109.5455047001017</v>
      </c>
      <c r="DI38">
        <f t="shared" si="20"/>
        <v>137.33938109661042</v>
      </c>
      <c r="DJ38">
        <f t="shared" si="21"/>
        <v>100000</v>
      </c>
      <c r="DK38" s="10">
        <f t="shared" si="25"/>
        <v>47</v>
      </c>
      <c r="DL38">
        <f t="shared" si="26"/>
        <v>109.5455047001017</v>
      </c>
      <c r="DM38">
        <f t="shared" si="27"/>
        <v>1.4289758436625346</v>
      </c>
      <c r="DN38">
        <f t="shared" si="28"/>
        <v>47</v>
      </c>
      <c r="DO38" s="5">
        <f>$D37</f>
        <v>430.92</v>
      </c>
      <c r="DP38" s="6">
        <f>$E37</f>
        <v>603.06</v>
      </c>
      <c r="DQ38" s="3">
        <f>INDEX($BN$4:$DJ$5,1,$DN38)</f>
        <v>654.36</v>
      </c>
      <c r="DR38" s="4">
        <f>INDEX($BN$4:$DJ$5,2,$DN38)</f>
        <v>429.02</v>
      </c>
      <c r="DS38" t="e">
        <f t="shared" si="29"/>
        <v>#REF!</v>
      </c>
    </row>
    <row r="39" spans="1:123" ht="12.75" thickBot="1">
      <c r="A39" t="s">
        <v>135</v>
      </c>
      <c r="B39">
        <v>29</v>
      </c>
      <c r="D39">
        <v>523.26</v>
      </c>
      <c r="E39">
        <v>345</v>
      </c>
      <c r="F39">
        <v>0.03188107262954248</v>
      </c>
      <c r="I39">
        <f t="shared" si="2"/>
        <v>132.72380494847187</v>
      </c>
      <c r="J39">
        <f t="shared" si="31"/>
        <v>100.9454823159511</v>
      </c>
      <c r="K39">
        <f t="shared" si="31"/>
        <v>48.705646489909164</v>
      </c>
      <c r="L39">
        <f t="shared" si="31"/>
        <v>131.73940336892375</v>
      </c>
      <c r="M39">
        <f t="shared" si="31"/>
        <v>223.1087887107991</v>
      </c>
      <c r="N39">
        <f t="shared" si="31"/>
        <v>170.79701753836332</v>
      </c>
      <c r="O39">
        <f t="shared" si="31"/>
        <v>180.41029793224106</v>
      </c>
      <c r="P39">
        <f t="shared" si="31"/>
        <v>68.61888369829401</v>
      </c>
      <c r="Q39">
        <f t="shared" si="31"/>
        <v>131.21748206698678</v>
      </c>
      <c r="R39">
        <f t="shared" si="31"/>
        <v>109.81222154204877</v>
      </c>
      <c r="S39">
        <f t="shared" si="31"/>
        <v>131.3510989676143</v>
      </c>
      <c r="T39">
        <f t="shared" si="31"/>
        <v>93.26247905776474</v>
      </c>
      <c r="U39">
        <f t="shared" si="31"/>
        <v>72.66619021250531</v>
      </c>
      <c r="V39">
        <f t="shared" si="31"/>
        <v>136.84919144810468</v>
      </c>
      <c r="W39">
        <f t="shared" si="31"/>
        <v>126.82413177309749</v>
      </c>
      <c r="X39">
        <f t="shared" si="31"/>
        <v>140.8783787527383</v>
      </c>
      <c r="Y39">
        <f t="shared" si="31"/>
        <v>166.47568591238783</v>
      </c>
      <c r="Z39">
        <f t="shared" si="31"/>
        <v>214.19230611765684</v>
      </c>
      <c r="AA39">
        <f t="shared" si="31"/>
        <v>281.27100739322566</v>
      </c>
      <c r="AB39">
        <f t="shared" si="31"/>
        <v>368.2617645099746</v>
      </c>
      <c r="AC39">
        <f t="shared" si="31"/>
        <v>264.52090503398784</v>
      </c>
      <c r="AD39">
        <f t="shared" si="31"/>
        <v>443.45802236513885</v>
      </c>
      <c r="AE39">
        <f t="shared" si="31"/>
        <v>336.3537381983438</v>
      </c>
      <c r="AF39">
        <f t="shared" si="31"/>
        <v>251.30015598880954</v>
      </c>
      <c r="AG39">
        <f t="shared" si="31"/>
        <v>167.8417278271408</v>
      </c>
      <c r="AH39">
        <f t="shared" si="31"/>
        <v>110.31012464864679</v>
      </c>
      <c r="AI39">
        <f t="shared" si="31"/>
        <v>274.0832705584198</v>
      </c>
      <c r="AJ39">
        <f t="shared" si="31"/>
        <v>78.77967758248315</v>
      </c>
      <c r="AK39">
        <f t="shared" si="31"/>
        <v>0</v>
      </c>
      <c r="AL39">
        <f t="shared" si="31"/>
        <v>39.68409757068945</v>
      </c>
      <c r="AM39">
        <f t="shared" si="31"/>
        <v>110.9709655720811</v>
      </c>
      <c r="AN39">
        <f t="shared" si="31"/>
        <v>119.09134813243156</v>
      </c>
      <c r="AO39">
        <f t="shared" si="31"/>
        <v>178.52064642500036</v>
      </c>
      <c r="AP39">
        <f t="shared" si="31"/>
        <v>222.09744978274742</v>
      </c>
      <c r="AQ39">
        <f t="shared" si="31"/>
        <v>157.25610322019307</v>
      </c>
      <c r="AR39">
        <f t="shared" si="31"/>
        <v>160.83000341975992</v>
      </c>
      <c r="AS39">
        <f t="shared" si="31"/>
        <v>150.7091742396594</v>
      </c>
      <c r="AT39">
        <f t="shared" si="31"/>
        <v>174.95261186961457</v>
      </c>
      <c r="AU39">
        <f t="shared" si="31"/>
        <v>312.7837419048503</v>
      </c>
      <c r="AV39">
        <f t="shared" si="31"/>
        <v>314.46462758154536</v>
      </c>
      <c r="AW39">
        <f t="shared" si="31"/>
        <v>316.33932667311535</v>
      </c>
      <c r="AX39">
        <f t="shared" si="31"/>
        <v>241.88135025255664</v>
      </c>
      <c r="AY39">
        <f t="shared" si="31"/>
        <v>209.21669149472754</v>
      </c>
      <c r="AZ39">
        <f t="shared" si="31"/>
        <v>141.0219670831463</v>
      </c>
      <c r="BA39">
        <f t="shared" si="31"/>
        <v>274.86922563284526</v>
      </c>
      <c r="BB39">
        <f t="shared" si="31"/>
        <v>401.4070652093708</v>
      </c>
      <c r="BC39">
        <f t="shared" si="31"/>
        <v>155.71310285265014</v>
      </c>
      <c r="BD39">
        <f t="shared" si="31"/>
        <v>110.756052656277</v>
      </c>
      <c r="BE39">
        <f t="shared" si="31"/>
        <v>304.9656938083364</v>
      </c>
      <c r="BF39" t="str">
        <f t="shared" si="10"/>
        <v>Hancock &amp; First</v>
      </c>
      <c r="BI39">
        <v>29</v>
      </c>
      <c r="BJ39">
        <f t="shared" si="11"/>
        <v>523.26</v>
      </c>
      <c r="BK39">
        <f t="shared" si="12"/>
        <v>345</v>
      </c>
      <c r="BL39">
        <v>29</v>
      </c>
      <c r="BN39">
        <f t="shared" si="24"/>
        <v>100000</v>
      </c>
      <c r="BO39">
        <f t="shared" si="24"/>
        <v>100000</v>
      </c>
      <c r="BP39">
        <f t="shared" si="24"/>
        <v>100000</v>
      </c>
      <c r="BQ39">
        <f t="shared" si="24"/>
        <v>100000</v>
      </c>
      <c r="BR39">
        <f t="shared" si="24"/>
        <v>100000</v>
      </c>
      <c r="BS39">
        <f t="shared" si="24"/>
        <v>100000</v>
      </c>
      <c r="BT39">
        <f t="shared" si="24"/>
        <v>100000</v>
      </c>
      <c r="BU39">
        <f t="shared" si="24"/>
        <v>100000</v>
      </c>
      <c r="BV39">
        <f t="shared" si="24"/>
        <v>100000</v>
      </c>
      <c r="BW39">
        <f t="shared" si="24"/>
        <v>100000</v>
      </c>
      <c r="BX39">
        <f t="shared" si="24"/>
        <v>100000</v>
      </c>
      <c r="BY39">
        <f t="shared" si="24"/>
        <v>100000</v>
      </c>
      <c r="BZ39">
        <f t="shared" si="24"/>
        <v>100000</v>
      </c>
      <c r="CA39">
        <f t="shared" si="24"/>
        <v>100000</v>
      </c>
      <c r="CB39">
        <f t="shared" si="24"/>
        <v>100000</v>
      </c>
      <c r="CC39">
        <f t="shared" si="24"/>
        <v>100000</v>
      </c>
      <c r="CD39">
        <f t="shared" si="19"/>
        <v>100000</v>
      </c>
      <c r="CE39">
        <f t="shared" si="19"/>
        <v>100000</v>
      </c>
      <c r="CF39">
        <f t="shared" si="19"/>
        <v>100000</v>
      </c>
      <c r="CG39">
        <f t="shared" si="19"/>
        <v>100000</v>
      </c>
      <c r="CH39">
        <f t="shared" si="19"/>
        <v>100000</v>
      </c>
      <c r="CI39">
        <f t="shared" si="19"/>
        <v>100000</v>
      </c>
      <c r="CJ39">
        <f t="shared" si="19"/>
        <v>100000</v>
      </c>
      <c r="CK39">
        <f t="shared" si="19"/>
        <v>100000</v>
      </c>
      <c r="CL39">
        <f t="shared" si="19"/>
        <v>100000</v>
      </c>
      <c r="CM39">
        <f t="shared" si="19"/>
        <v>100000</v>
      </c>
      <c r="CN39">
        <f t="shared" si="19"/>
        <v>100000</v>
      </c>
      <c r="CO39">
        <f t="shared" si="19"/>
        <v>100000</v>
      </c>
      <c r="CP39">
        <f t="shared" si="19"/>
        <v>100000</v>
      </c>
      <c r="CQ39">
        <f t="shared" si="19"/>
        <v>100000</v>
      </c>
      <c r="CR39">
        <f t="shared" si="19"/>
        <v>100000</v>
      </c>
      <c r="CS39">
        <f t="shared" si="19"/>
        <v>100000</v>
      </c>
      <c r="CT39">
        <f t="shared" si="20"/>
        <v>100000</v>
      </c>
      <c r="CU39">
        <f t="shared" si="20"/>
        <v>100000</v>
      </c>
      <c r="CV39">
        <f t="shared" si="20"/>
        <v>100000</v>
      </c>
      <c r="CW39">
        <f t="shared" si="20"/>
        <v>100000</v>
      </c>
      <c r="CX39">
        <f t="shared" si="20"/>
        <v>100000</v>
      </c>
      <c r="CY39">
        <f t="shared" si="20"/>
        <v>100000</v>
      </c>
      <c r="CZ39">
        <f t="shared" si="20"/>
        <v>100000</v>
      </c>
      <c r="DA39">
        <f t="shared" si="20"/>
        <v>100000</v>
      </c>
      <c r="DB39">
        <f t="shared" si="20"/>
        <v>100000</v>
      </c>
      <c r="DC39">
        <f t="shared" si="20"/>
        <v>100000</v>
      </c>
      <c r="DD39">
        <f t="shared" si="20"/>
        <v>100000</v>
      </c>
      <c r="DE39">
        <f t="shared" si="20"/>
        <v>100000</v>
      </c>
      <c r="DF39">
        <f t="shared" si="20"/>
        <v>274.86922563284526</v>
      </c>
      <c r="DG39">
        <f t="shared" si="20"/>
        <v>401.4070652093708</v>
      </c>
      <c r="DH39">
        <f t="shared" si="20"/>
        <v>155.71310285265014</v>
      </c>
      <c r="DI39">
        <f t="shared" si="20"/>
        <v>110.756052656277</v>
      </c>
      <c r="DJ39">
        <f t="shared" si="21"/>
        <v>100000</v>
      </c>
      <c r="DK39" s="10">
        <f t="shared" si="25"/>
        <v>48</v>
      </c>
      <c r="DL39">
        <f t="shared" si="26"/>
        <v>110.756052656277</v>
      </c>
      <c r="DM39">
        <f t="shared" si="27"/>
        <v>3.5310217588961983</v>
      </c>
      <c r="DN39">
        <f t="shared" si="28"/>
        <v>48</v>
      </c>
      <c r="DO39" s="3">
        <f>INDEX($BN$4:$DJ$5,1,$DN39)</f>
        <v>537.32</v>
      </c>
      <c r="DP39" s="4">
        <f>INDEX($BN$4:$DJ$5,2,$DN39)</f>
        <v>454.86</v>
      </c>
      <c r="DQ39" s="5">
        <f>$D38</f>
        <v>601.16</v>
      </c>
      <c r="DR39" s="6">
        <f>$E38</f>
        <v>333.26</v>
      </c>
      <c r="DS39" t="e">
        <f t="shared" si="29"/>
        <v>#REF!</v>
      </c>
    </row>
    <row r="40" spans="1:123" ht="12.75" thickBot="1">
      <c r="A40" t="s">
        <v>136</v>
      </c>
      <c r="B40">
        <v>30</v>
      </c>
      <c r="D40">
        <v>560</v>
      </c>
      <c r="E40">
        <v>330</v>
      </c>
      <c r="F40">
        <v>0.029856470750335054</v>
      </c>
      <c r="I40">
        <f t="shared" si="2"/>
        <v>160.233155120905</v>
      </c>
      <c r="J40">
        <f t="shared" si="31"/>
        <v>131.7674390735435</v>
      </c>
      <c r="K40">
        <f t="shared" si="31"/>
        <v>88.13927387946876</v>
      </c>
      <c r="L40">
        <f t="shared" si="31"/>
        <v>153.08215441389632</v>
      </c>
      <c r="M40">
        <f t="shared" si="31"/>
        <v>249.55276636414993</v>
      </c>
      <c r="N40">
        <f t="shared" si="31"/>
        <v>190.70619287270142</v>
      </c>
      <c r="O40">
        <f t="shared" si="31"/>
        <v>197.051879463252</v>
      </c>
      <c r="P40">
        <f t="shared" si="31"/>
        <v>94.69632516629144</v>
      </c>
      <c r="Q40">
        <f t="shared" si="31"/>
        <v>162.78820596099706</v>
      </c>
      <c r="R40">
        <f t="shared" si="31"/>
        <v>122.34112472917681</v>
      </c>
      <c r="S40">
        <f t="shared" si="31"/>
        <v>144.3015523132028</v>
      </c>
      <c r="T40">
        <f t="shared" si="31"/>
        <v>105.32576512895601</v>
      </c>
      <c r="U40">
        <f t="shared" si="31"/>
        <v>83.82244329533708</v>
      </c>
      <c r="V40">
        <f t="shared" si="31"/>
        <v>140.0482488287519</v>
      </c>
      <c r="W40">
        <f t="shared" si="31"/>
        <v>114.88771909999778</v>
      </c>
      <c r="X40">
        <f t="shared" si="31"/>
        <v>131.79200734490692</v>
      </c>
      <c r="Y40">
        <f t="shared" si="31"/>
        <v>167.0647922214612</v>
      </c>
      <c r="Z40">
        <f t="shared" si="31"/>
        <v>226.32699971501418</v>
      </c>
      <c r="AA40">
        <f t="shared" si="31"/>
        <v>296.6430703724596</v>
      </c>
      <c r="AB40">
        <f t="shared" si="31"/>
        <v>385.1274100865842</v>
      </c>
      <c r="AC40">
        <f t="shared" si="31"/>
        <v>271.6851781014194</v>
      </c>
      <c r="AD40">
        <f t="shared" si="31"/>
        <v>452.60412415266387</v>
      </c>
      <c r="AE40">
        <f t="shared" si="31"/>
        <v>370.74638231545833</v>
      </c>
      <c r="AF40">
        <f t="shared" si="31"/>
        <v>247.69004017117848</v>
      </c>
      <c r="AG40">
        <f t="shared" si="31"/>
        <v>205.50000778588796</v>
      </c>
      <c r="AH40">
        <f t="shared" si="31"/>
        <v>89.1915197762657</v>
      </c>
      <c r="AI40">
        <f t="shared" si="31"/>
        <v>302.0321340519912</v>
      </c>
      <c r="AJ40">
        <f t="shared" si="31"/>
        <v>41.28889923454</v>
      </c>
      <c r="AK40">
        <f t="shared" si="31"/>
        <v>39.68409757068945</v>
      </c>
      <c r="AL40">
        <f t="shared" si="31"/>
        <v>0</v>
      </c>
      <c r="AM40">
        <f t="shared" si="31"/>
        <v>76.04499983562367</v>
      </c>
      <c r="AN40">
        <f t="shared" si="31"/>
        <v>79.42699792891587</v>
      </c>
      <c r="AO40">
        <f t="shared" si="31"/>
        <v>138.88262670327055</v>
      </c>
      <c r="AP40">
        <f t="shared" si="31"/>
        <v>182.4317735483597</v>
      </c>
      <c r="AQ40">
        <f t="shared" si="31"/>
        <v>119.82020196945092</v>
      </c>
      <c r="AR40">
        <f t="shared" si="31"/>
        <v>131.91019975725908</v>
      </c>
      <c r="AS40">
        <f t="shared" si="31"/>
        <v>131.38506003347567</v>
      </c>
      <c r="AT40">
        <f t="shared" si="31"/>
        <v>163.78664170194102</v>
      </c>
      <c r="AU40">
        <f t="shared" si="31"/>
        <v>296.9622265541529</v>
      </c>
      <c r="AV40">
        <f t="shared" si="31"/>
        <v>289.2479849540874</v>
      </c>
      <c r="AW40">
        <f t="shared" si="31"/>
        <v>281.42602082963117</v>
      </c>
      <c r="AX40">
        <f t="shared" si="31"/>
        <v>207.01084802492832</v>
      </c>
      <c r="AY40">
        <f t="shared" si="31"/>
        <v>184.13855326899903</v>
      </c>
      <c r="AZ40">
        <f t="shared" si="31"/>
        <v>124.7382619728205</v>
      </c>
      <c r="BA40">
        <f t="shared" si="31"/>
        <v>300.1645582009975</v>
      </c>
      <c r="BB40">
        <f t="shared" si="31"/>
        <v>417.2861929180021</v>
      </c>
      <c r="BC40">
        <f t="shared" si="31"/>
        <v>136.78000584880817</v>
      </c>
      <c r="BD40">
        <f t="shared" si="31"/>
        <v>126.90312052900828</v>
      </c>
      <c r="BE40">
        <f t="shared" si="31"/>
        <v>315.95565828134806</v>
      </c>
      <c r="BF40" t="str">
        <f t="shared" si="10"/>
        <v>Hancock &amp; Aurora</v>
      </c>
      <c r="BI40">
        <v>30</v>
      </c>
      <c r="BJ40">
        <f t="shared" si="11"/>
        <v>560</v>
      </c>
      <c r="BK40">
        <f t="shared" si="12"/>
        <v>330</v>
      </c>
      <c r="BL40">
        <v>30</v>
      </c>
      <c r="BN40">
        <f t="shared" si="24"/>
        <v>100000</v>
      </c>
      <c r="BO40">
        <f t="shared" si="24"/>
        <v>100000</v>
      </c>
      <c r="BP40">
        <f t="shared" si="24"/>
        <v>100000</v>
      </c>
      <c r="BQ40">
        <f t="shared" si="24"/>
        <v>100000</v>
      </c>
      <c r="BR40">
        <f t="shared" si="24"/>
        <v>100000</v>
      </c>
      <c r="BS40">
        <f t="shared" si="24"/>
        <v>100000</v>
      </c>
      <c r="BT40">
        <f t="shared" si="24"/>
        <v>100000</v>
      </c>
      <c r="BU40">
        <f t="shared" si="24"/>
        <v>100000</v>
      </c>
      <c r="BV40">
        <f t="shared" si="24"/>
        <v>100000</v>
      </c>
      <c r="BW40">
        <f t="shared" si="24"/>
        <v>100000</v>
      </c>
      <c r="BX40">
        <f t="shared" si="24"/>
        <v>100000</v>
      </c>
      <c r="BY40">
        <f t="shared" si="24"/>
        <v>100000</v>
      </c>
      <c r="BZ40">
        <f t="shared" si="24"/>
        <v>100000</v>
      </c>
      <c r="CA40">
        <f t="shared" si="24"/>
        <v>100000</v>
      </c>
      <c r="CB40">
        <f t="shared" si="24"/>
        <v>100000</v>
      </c>
      <c r="CC40">
        <f t="shared" si="24"/>
        <v>100000</v>
      </c>
      <c r="CD40">
        <f t="shared" si="19"/>
        <v>100000</v>
      </c>
      <c r="CE40">
        <f t="shared" si="19"/>
        <v>100000</v>
      </c>
      <c r="CF40">
        <f t="shared" si="19"/>
        <v>100000</v>
      </c>
      <c r="CG40">
        <f t="shared" si="19"/>
        <v>100000</v>
      </c>
      <c r="CH40">
        <f t="shared" si="19"/>
        <v>100000</v>
      </c>
      <c r="CI40">
        <f t="shared" si="19"/>
        <v>100000</v>
      </c>
      <c r="CJ40">
        <f t="shared" si="19"/>
        <v>100000</v>
      </c>
      <c r="CK40">
        <f t="shared" si="19"/>
        <v>100000</v>
      </c>
      <c r="CL40">
        <f t="shared" si="19"/>
        <v>100000</v>
      </c>
      <c r="CM40">
        <f t="shared" si="19"/>
        <v>100000</v>
      </c>
      <c r="CN40">
        <f t="shared" si="19"/>
        <v>100000</v>
      </c>
      <c r="CO40">
        <f t="shared" si="19"/>
        <v>100000</v>
      </c>
      <c r="CP40">
        <f t="shared" si="19"/>
        <v>100000</v>
      </c>
      <c r="CQ40">
        <f t="shared" si="19"/>
        <v>100000</v>
      </c>
      <c r="CR40">
        <f t="shared" si="19"/>
        <v>100000</v>
      </c>
      <c r="CS40">
        <f t="shared" si="19"/>
        <v>100000</v>
      </c>
      <c r="CT40">
        <f t="shared" si="20"/>
        <v>100000</v>
      </c>
      <c r="CU40">
        <f t="shared" si="20"/>
        <v>100000</v>
      </c>
      <c r="CV40">
        <f t="shared" si="20"/>
        <v>100000</v>
      </c>
      <c r="CW40">
        <f t="shared" si="20"/>
        <v>100000</v>
      </c>
      <c r="CX40">
        <f t="shared" si="20"/>
        <v>100000</v>
      </c>
      <c r="CY40">
        <f t="shared" si="20"/>
        <v>100000</v>
      </c>
      <c r="CZ40">
        <f t="shared" si="20"/>
        <v>100000</v>
      </c>
      <c r="DA40">
        <f t="shared" si="20"/>
        <v>100000</v>
      </c>
      <c r="DB40">
        <f t="shared" si="20"/>
        <v>100000</v>
      </c>
      <c r="DC40">
        <f t="shared" si="20"/>
        <v>100000</v>
      </c>
      <c r="DD40">
        <f t="shared" si="20"/>
        <v>100000</v>
      </c>
      <c r="DE40">
        <f t="shared" si="20"/>
        <v>100000</v>
      </c>
      <c r="DF40">
        <f t="shared" si="20"/>
        <v>300.1645582009975</v>
      </c>
      <c r="DG40">
        <f t="shared" si="20"/>
        <v>417.2861929180021</v>
      </c>
      <c r="DH40">
        <f t="shared" si="20"/>
        <v>136.78000584880817</v>
      </c>
      <c r="DI40">
        <f t="shared" si="20"/>
        <v>126.90312052900828</v>
      </c>
      <c r="DJ40">
        <f t="shared" si="21"/>
        <v>100000</v>
      </c>
      <c r="DK40" s="10">
        <f t="shared" si="25"/>
        <v>48</v>
      </c>
      <c r="DL40">
        <f t="shared" si="26"/>
        <v>126.90312052900828</v>
      </c>
      <c r="DM40">
        <f t="shared" si="27"/>
        <v>3.7888793062005797</v>
      </c>
      <c r="DN40">
        <f t="shared" si="28"/>
        <v>48</v>
      </c>
      <c r="DO40" s="5">
        <f>$D39</f>
        <v>523.26</v>
      </c>
      <c r="DP40" s="6">
        <f>$E39</f>
        <v>345</v>
      </c>
      <c r="DQ40" s="3">
        <f>INDEX($BN$4:$DJ$5,1,$DN40)</f>
        <v>537.32</v>
      </c>
      <c r="DR40" s="4">
        <f>INDEX($BN$4:$DJ$5,2,$DN40)</f>
        <v>454.86</v>
      </c>
      <c r="DS40" t="e">
        <f t="shared" si="29"/>
        <v>#REF!</v>
      </c>
    </row>
    <row r="41" spans="1:123" ht="12.75" thickBot="1">
      <c r="A41" t="s">
        <v>137</v>
      </c>
      <c r="B41">
        <v>31</v>
      </c>
      <c r="D41">
        <v>634.22</v>
      </c>
      <c r="E41">
        <v>346.56</v>
      </c>
      <c r="F41">
        <v>0.031137864344770512</v>
      </c>
      <c r="I41">
        <f t="shared" si="2"/>
        <v>193.76013315437208</v>
      </c>
      <c r="J41">
        <f t="shared" si="31"/>
        <v>175.05919912989435</v>
      </c>
      <c r="K41">
        <f t="shared" si="31"/>
        <v>154.54789290055047</v>
      </c>
      <c r="L41">
        <f t="shared" si="31"/>
        <v>175.91496582155824</v>
      </c>
      <c r="M41">
        <f t="shared" si="31"/>
        <v>324.723062932093</v>
      </c>
      <c r="N41">
        <f t="shared" si="31"/>
        <v>206.08651096080985</v>
      </c>
      <c r="O41">
        <f t="shared" si="31"/>
        <v>205.4071361954107</v>
      </c>
      <c r="P41">
        <f t="shared" si="31"/>
        <v>136.93188087512715</v>
      </c>
      <c r="Q41">
        <f t="shared" si="31"/>
        <v>238.80293549284525</v>
      </c>
      <c r="R41">
        <f t="shared" si="31"/>
        <v>135.6094303505475</v>
      </c>
      <c r="S41">
        <f t="shared" si="31"/>
        <v>153.34777468225616</v>
      </c>
      <c r="T41">
        <f t="shared" si="31"/>
        <v>122.81056794917937</v>
      </c>
      <c r="U41">
        <f t="shared" si="31"/>
        <v>108.3166653844181</v>
      </c>
      <c r="V41">
        <f t="shared" si="31"/>
        <v>131.97821789977317</v>
      </c>
      <c r="W41">
        <f t="shared" si="31"/>
        <v>83.99031610846572</v>
      </c>
      <c r="X41">
        <f t="shared" si="31"/>
        <v>101.67680954868716</v>
      </c>
      <c r="Y41">
        <f t="shared" si="31"/>
        <v>148.71017315570583</v>
      </c>
      <c r="Z41">
        <f t="shared" si="31"/>
        <v>223.1036924840107</v>
      </c>
      <c r="AA41">
        <f t="shared" si="31"/>
        <v>295.26</v>
      </c>
      <c r="AB41">
        <f t="shared" si="31"/>
        <v>383.4518222671526</v>
      </c>
      <c r="AC41">
        <f t="shared" si="31"/>
        <v>255.54117085119572</v>
      </c>
      <c r="AD41">
        <f t="shared" si="31"/>
        <v>433.84019361972446</v>
      </c>
      <c r="AE41">
        <f t="shared" si="31"/>
        <v>410.7385177944723</v>
      </c>
      <c r="AF41">
        <f t="shared" si="31"/>
        <v>212.80441066857614</v>
      </c>
      <c r="AG41">
        <f t="shared" si="31"/>
        <v>259.88055256213386</v>
      </c>
      <c r="AH41">
        <f t="shared" si="31"/>
        <v>49.031781529942414</v>
      </c>
      <c r="AI41">
        <f t="shared" si="31"/>
        <v>327.29671553500197</v>
      </c>
      <c r="AJ41">
        <f t="shared" si="31"/>
        <v>35.635005261680604</v>
      </c>
      <c r="AK41">
        <f t="shared" si="31"/>
        <v>110.9709655720811</v>
      </c>
      <c r="AL41">
        <f t="shared" si="31"/>
        <v>76.04499983562367</v>
      </c>
      <c r="AM41">
        <f t="shared" si="31"/>
        <v>0</v>
      </c>
      <c r="AN41">
        <f t="shared" si="31"/>
        <v>49.436524958779195</v>
      </c>
      <c r="AO41">
        <f t="shared" si="31"/>
        <v>91.69345669130374</v>
      </c>
      <c r="AP41">
        <f t="shared" si="31"/>
        <v>125.52947860960786</v>
      </c>
      <c r="AQ41">
        <f t="shared" si="31"/>
        <v>48.439194873573214</v>
      </c>
      <c r="AR41">
        <f t="shared" si="31"/>
        <v>61.00035737600227</v>
      </c>
      <c r="AS41">
        <f t="shared" si="31"/>
        <v>79.75474907489834</v>
      </c>
      <c r="AT41">
        <f t="shared" si="31"/>
        <v>123.00089918370517</v>
      </c>
      <c r="AU41">
        <f t="shared" si="31"/>
        <v>238.86408269139167</v>
      </c>
      <c r="AV41">
        <f t="shared" si="31"/>
        <v>218.60042909381488</v>
      </c>
      <c r="AW41">
        <f t="shared" si="31"/>
        <v>205.70744663234723</v>
      </c>
      <c r="AX41">
        <f t="shared" si="31"/>
        <v>131.22330433272887</v>
      </c>
      <c r="AY41">
        <f t="shared" si="31"/>
        <v>116.1234239936112</v>
      </c>
      <c r="AZ41">
        <f t="shared" si="31"/>
        <v>165.5509589220189</v>
      </c>
      <c r="BA41">
        <f t="shared" si="31"/>
        <v>374.7385755430044</v>
      </c>
      <c r="BB41">
        <f t="shared" si="31"/>
        <v>412.7163888192472</v>
      </c>
      <c r="BC41">
        <f t="shared" si="31"/>
        <v>84.88386890334344</v>
      </c>
      <c r="BD41">
        <f t="shared" si="31"/>
        <v>145.32205613739436</v>
      </c>
      <c r="BE41">
        <f t="shared" si="31"/>
        <v>304.95278191877514</v>
      </c>
      <c r="BF41" t="str">
        <f t="shared" si="10"/>
        <v>University West</v>
      </c>
      <c r="BI41">
        <v>31</v>
      </c>
      <c r="BJ41">
        <f t="shared" si="11"/>
        <v>634.22</v>
      </c>
      <c r="BK41">
        <f t="shared" si="12"/>
        <v>346.56</v>
      </c>
      <c r="BL41">
        <v>31</v>
      </c>
      <c r="BN41">
        <f t="shared" si="24"/>
        <v>100000</v>
      </c>
      <c r="BO41">
        <f t="shared" si="24"/>
        <v>100000</v>
      </c>
      <c r="BP41">
        <f t="shared" si="24"/>
        <v>100000</v>
      </c>
      <c r="BQ41">
        <f t="shared" si="24"/>
        <v>100000</v>
      </c>
      <c r="BR41">
        <f t="shared" si="24"/>
        <v>100000</v>
      </c>
      <c r="BS41">
        <f t="shared" si="24"/>
        <v>100000</v>
      </c>
      <c r="BT41">
        <f t="shared" si="24"/>
        <v>100000</v>
      </c>
      <c r="BU41">
        <f t="shared" si="24"/>
        <v>100000</v>
      </c>
      <c r="BV41">
        <f t="shared" si="24"/>
        <v>100000</v>
      </c>
      <c r="BW41">
        <f t="shared" si="24"/>
        <v>100000</v>
      </c>
      <c r="BX41">
        <f t="shared" si="24"/>
        <v>100000</v>
      </c>
      <c r="BY41">
        <f t="shared" si="24"/>
        <v>100000</v>
      </c>
      <c r="BZ41">
        <f t="shared" si="24"/>
        <v>100000</v>
      </c>
      <c r="CA41">
        <f t="shared" si="24"/>
        <v>100000</v>
      </c>
      <c r="CB41">
        <f t="shared" si="24"/>
        <v>100000</v>
      </c>
      <c r="CC41">
        <f t="shared" si="24"/>
        <v>100000</v>
      </c>
      <c r="CD41">
        <f t="shared" si="19"/>
        <v>100000</v>
      </c>
      <c r="CE41">
        <f t="shared" si="19"/>
        <v>100000</v>
      </c>
      <c r="CF41">
        <f t="shared" si="19"/>
        <v>100000</v>
      </c>
      <c r="CG41">
        <f t="shared" si="19"/>
        <v>100000</v>
      </c>
      <c r="CH41">
        <f t="shared" si="19"/>
        <v>100000</v>
      </c>
      <c r="CI41">
        <f t="shared" si="19"/>
        <v>100000</v>
      </c>
      <c r="CJ41">
        <f t="shared" si="19"/>
        <v>100000</v>
      </c>
      <c r="CK41">
        <f t="shared" si="19"/>
        <v>100000</v>
      </c>
      <c r="CL41">
        <f t="shared" si="19"/>
        <v>100000</v>
      </c>
      <c r="CM41">
        <f t="shared" si="19"/>
        <v>100000</v>
      </c>
      <c r="CN41">
        <f t="shared" si="19"/>
        <v>100000</v>
      </c>
      <c r="CO41">
        <f t="shared" si="19"/>
        <v>100000</v>
      </c>
      <c r="CP41">
        <f t="shared" si="19"/>
        <v>100000</v>
      </c>
      <c r="CQ41">
        <f t="shared" si="19"/>
        <v>100000</v>
      </c>
      <c r="CR41">
        <f t="shared" si="19"/>
        <v>100000</v>
      </c>
      <c r="CS41">
        <f t="shared" si="19"/>
        <v>100000</v>
      </c>
      <c r="CT41">
        <f t="shared" si="20"/>
        <v>100000</v>
      </c>
      <c r="CU41">
        <f t="shared" si="20"/>
        <v>100000</v>
      </c>
      <c r="CV41">
        <f t="shared" si="20"/>
        <v>100000</v>
      </c>
      <c r="CW41">
        <f t="shared" si="20"/>
        <v>100000</v>
      </c>
      <c r="CX41">
        <f t="shared" si="20"/>
        <v>100000</v>
      </c>
      <c r="CY41">
        <f t="shared" si="20"/>
        <v>100000</v>
      </c>
      <c r="CZ41">
        <f t="shared" si="20"/>
        <v>100000</v>
      </c>
      <c r="DA41">
        <f t="shared" si="20"/>
        <v>100000</v>
      </c>
      <c r="DB41">
        <f t="shared" si="20"/>
        <v>100000</v>
      </c>
      <c r="DC41">
        <f t="shared" si="20"/>
        <v>100000</v>
      </c>
      <c r="DD41">
        <f t="shared" si="20"/>
        <v>100000</v>
      </c>
      <c r="DE41">
        <f t="shared" si="20"/>
        <v>100000</v>
      </c>
      <c r="DF41">
        <f t="shared" si="20"/>
        <v>374.7385755430044</v>
      </c>
      <c r="DG41">
        <f t="shared" si="20"/>
        <v>412.7163888192472</v>
      </c>
      <c r="DH41">
        <f t="shared" si="20"/>
        <v>84.88386890334344</v>
      </c>
      <c r="DI41">
        <f t="shared" si="20"/>
        <v>145.32205613739436</v>
      </c>
      <c r="DJ41">
        <f t="shared" si="21"/>
        <v>100000</v>
      </c>
      <c r="DK41" s="10">
        <f t="shared" si="25"/>
        <v>47</v>
      </c>
      <c r="DL41">
        <f t="shared" si="26"/>
        <v>84.88386890334344</v>
      </c>
      <c r="DM41">
        <f t="shared" si="27"/>
        <v>2.643102394971592</v>
      </c>
      <c r="DN41">
        <f t="shared" si="28"/>
        <v>47</v>
      </c>
      <c r="DO41" s="3">
        <f>INDEX($BN$4:$DJ$5,1,$DN41)</f>
        <v>654.36</v>
      </c>
      <c r="DP41" s="4">
        <f>INDEX($BN$4:$DJ$5,2,$DN41)</f>
        <v>429.02</v>
      </c>
      <c r="DQ41" s="5">
        <f>$D40</f>
        <v>560</v>
      </c>
      <c r="DR41" s="6">
        <f>$E40</f>
        <v>330</v>
      </c>
      <c r="DS41" t="e">
        <f t="shared" si="29"/>
        <v>#REF!</v>
      </c>
    </row>
    <row r="42" spans="1:123" ht="12.75" thickBot="1">
      <c r="A42" t="s">
        <v>138</v>
      </c>
      <c r="B42">
        <v>32</v>
      </c>
      <c r="D42">
        <v>632.32</v>
      </c>
      <c r="E42">
        <v>297.16</v>
      </c>
      <c r="F42">
        <v>0.03377753514930617</v>
      </c>
      <c r="I42">
        <f t="shared" si="2"/>
        <v>227.79977875318494</v>
      </c>
      <c r="J42">
        <f t="shared" si="31"/>
        <v>203.98356110235943</v>
      </c>
      <c r="K42">
        <f t="shared" si="31"/>
        <v>167.52434211182572</v>
      </c>
      <c r="L42">
        <f t="shared" si="31"/>
        <v>213.9615974888952</v>
      </c>
      <c r="M42">
        <f t="shared" si="31"/>
        <v>309.2821844206356</v>
      </c>
      <c r="N42">
        <f t="shared" si="31"/>
        <v>247.33592541319183</v>
      </c>
      <c r="O42">
        <f t="shared" si="31"/>
        <v>248.78945636823113</v>
      </c>
      <c r="P42">
        <f t="shared" si="31"/>
        <v>165.2563160668905</v>
      </c>
      <c r="Q42">
        <f t="shared" si="31"/>
        <v>232.3373581669552</v>
      </c>
      <c r="R42">
        <f t="shared" si="31"/>
        <v>175.8086334626374</v>
      </c>
      <c r="S42">
        <f t="shared" si="31"/>
        <v>195.47851544351363</v>
      </c>
      <c r="T42">
        <f t="shared" si="31"/>
        <v>160.97115766496805</v>
      </c>
      <c r="U42">
        <f t="shared" si="31"/>
        <v>142.90475849320063</v>
      </c>
      <c r="V42">
        <f t="shared" si="31"/>
        <v>177.99258411518164</v>
      </c>
      <c r="W42">
        <f t="shared" si="31"/>
        <v>132.6074779188564</v>
      </c>
      <c r="X42">
        <f t="shared" si="31"/>
        <v>150.59175143413398</v>
      </c>
      <c r="Y42">
        <f t="shared" si="31"/>
        <v>196.92067844693204</v>
      </c>
      <c r="Z42">
        <f t="shared" si="31"/>
        <v>269.5453869017239</v>
      </c>
      <c r="AA42">
        <f t="shared" si="31"/>
        <v>341.8382506390998</v>
      </c>
      <c r="AB42">
        <f t="shared" si="31"/>
        <v>430.4454088499493</v>
      </c>
      <c r="AC42">
        <f t="shared" si="31"/>
        <v>304.24927280110296</v>
      </c>
      <c r="AD42">
        <f t="shared" si="31"/>
        <v>483.0858263290282</v>
      </c>
      <c r="AE42">
        <f t="shared" si="31"/>
        <v>443.42922772410935</v>
      </c>
      <c r="AF42">
        <f t="shared" si="31"/>
        <v>262.1553875090115</v>
      </c>
      <c r="AG42">
        <f t="shared" si="31"/>
        <v>283.1367224504798</v>
      </c>
      <c r="AH42">
        <f t="shared" si="31"/>
        <v>97.44166254739292</v>
      </c>
      <c r="AI42">
        <f t="shared" si="31"/>
        <v>366.2468702937951</v>
      </c>
      <c r="AJ42">
        <f t="shared" si="31"/>
        <v>47.68810753217203</v>
      </c>
      <c r="AK42">
        <f t="shared" si="31"/>
        <v>119.09134813243156</v>
      </c>
      <c r="AL42">
        <f t="shared" si="31"/>
        <v>79.42699792891587</v>
      </c>
      <c r="AM42">
        <f t="shared" si="31"/>
        <v>49.436524958779195</v>
      </c>
      <c r="AN42">
        <f t="shared" si="31"/>
        <v>0</v>
      </c>
      <c r="AO42">
        <f t="shared" si="31"/>
        <v>59.47940820149436</v>
      </c>
      <c r="AP42">
        <f t="shared" si="31"/>
        <v>103.37117586638934</v>
      </c>
      <c r="AQ42">
        <f t="shared" si="31"/>
        <v>57.87239065392063</v>
      </c>
      <c r="AR42">
        <f t="shared" si="31"/>
        <v>102.64502715670149</v>
      </c>
      <c r="AS42">
        <f t="shared" si="31"/>
        <v>128.71010061374355</v>
      </c>
      <c r="AT42">
        <f t="shared" si="31"/>
        <v>172.36592238606792</v>
      </c>
      <c r="AU42">
        <f t="shared" si="31"/>
        <v>282.9533177045288</v>
      </c>
      <c r="AV42">
        <f t="shared" si="31"/>
        <v>253.18496321859237</v>
      </c>
      <c r="AW42">
        <f t="shared" si="31"/>
        <v>218.6070346535078</v>
      </c>
      <c r="AX42">
        <f t="shared" si="31"/>
        <v>147.1753294543619</v>
      </c>
      <c r="AY42">
        <f t="shared" si="31"/>
        <v>156.73744798228657</v>
      </c>
      <c r="AZ42">
        <f t="shared" si="31"/>
        <v>125.01075953692947</v>
      </c>
      <c r="BA42">
        <f t="shared" si="31"/>
        <v>356.7803385838407</v>
      </c>
      <c r="BB42">
        <f t="shared" si="31"/>
        <v>460.3098908344248</v>
      </c>
      <c r="BC42">
        <f t="shared" si="31"/>
        <v>133.68927107288746</v>
      </c>
      <c r="BD42">
        <f t="shared" si="31"/>
        <v>184.1040195107103</v>
      </c>
      <c r="BE42">
        <f t="shared" si="31"/>
        <v>353.2146503190376</v>
      </c>
      <c r="BF42" t="str">
        <f t="shared" si="10"/>
        <v>Ridgewood &amp; Thurston</v>
      </c>
      <c r="BI42">
        <v>32</v>
      </c>
      <c r="BJ42">
        <f t="shared" si="11"/>
        <v>632.32</v>
      </c>
      <c r="BK42">
        <f t="shared" si="12"/>
        <v>297.16</v>
      </c>
      <c r="BL42">
        <v>32</v>
      </c>
      <c r="BN42">
        <f t="shared" si="24"/>
        <v>100000</v>
      </c>
      <c r="BO42">
        <f t="shared" si="24"/>
        <v>100000</v>
      </c>
      <c r="BP42">
        <f t="shared" si="24"/>
        <v>100000</v>
      </c>
      <c r="BQ42">
        <f t="shared" si="24"/>
        <v>100000</v>
      </c>
      <c r="BR42">
        <f t="shared" si="24"/>
        <v>100000</v>
      </c>
      <c r="BS42">
        <f t="shared" si="24"/>
        <v>100000</v>
      </c>
      <c r="BT42">
        <f t="shared" si="24"/>
        <v>100000</v>
      </c>
      <c r="BU42">
        <f t="shared" si="24"/>
        <v>100000</v>
      </c>
      <c r="BV42">
        <f t="shared" si="24"/>
        <v>100000</v>
      </c>
      <c r="BW42">
        <f t="shared" si="24"/>
        <v>100000</v>
      </c>
      <c r="BX42">
        <f t="shared" si="24"/>
        <v>100000</v>
      </c>
      <c r="BY42">
        <f t="shared" si="24"/>
        <v>100000</v>
      </c>
      <c r="BZ42">
        <f t="shared" si="24"/>
        <v>100000</v>
      </c>
      <c r="CA42">
        <f t="shared" si="24"/>
        <v>100000</v>
      </c>
      <c r="CB42">
        <f t="shared" si="24"/>
        <v>100000</v>
      </c>
      <c r="CC42">
        <f t="shared" si="24"/>
        <v>100000</v>
      </c>
      <c r="CD42">
        <f aca="true" t="shared" si="32" ref="CD42:CS57">IF(CD$10=100,100000,Y42)</f>
        <v>100000</v>
      </c>
      <c r="CE42">
        <f t="shared" si="32"/>
        <v>100000</v>
      </c>
      <c r="CF42">
        <f t="shared" si="32"/>
        <v>100000</v>
      </c>
      <c r="CG42">
        <f t="shared" si="32"/>
        <v>100000</v>
      </c>
      <c r="CH42">
        <f t="shared" si="32"/>
        <v>100000</v>
      </c>
      <c r="CI42">
        <f t="shared" si="32"/>
        <v>100000</v>
      </c>
      <c r="CJ42">
        <f t="shared" si="32"/>
        <v>100000</v>
      </c>
      <c r="CK42">
        <f t="shared" si="32"/>
        <v>100000</v>
      </c>
      <c r="CL42">
        <f t="shared" si="32"/>
        <v>100000</v>
      </c>
      <c r="CM42">
        <f t="shared" si="32"/>
        <v>100000</v>
      </c>
      <c r="CN42">
        <f t="shared" si="32"/>
        <v>100000</v>
      </c>
      <c r="CO42">
        <f t="shared" si="32"/>
        <v>100000</v>
      </c>
      <c r="CP42">
        <f t="shared" si="32"/>
        <v>100000</v>
      </c>
      <c r="CQ42">
        <f t="shared" si="32"/>
        <v>100000</v>
      </c>
      <c r="CR42">
        <f t="shared" si="32"/>
        <v>100000</v>
      </c>
      <c r="CS42">
        <f t="shared" si="32"/>
        <v>100000</v>
      </c>
      <c r="CT42">
        <f aca="true" t="shared" si="33" ref="CT42:DI57">IF(CT$10=100,100000,AO42)</f>
        <v>100000</v>
      </c>
      <c r="CU42">
        <f t="shared" si="33"/>
        <v>100000</v>
      </c>
      <c r="CV42">
        <f t="shared" si="33"/>
        <v>100000</v>
      </c>
      <c r="CW42">
        <f t="shared" si="33"/>
        <v>100000</v>
      </c>
      <c r="CX42">
        <f t="shared" si="33"/>
        <v>100000</v>
      </c>
      <c r="CY42">
        <f t="shared" si="33"/>
        <v>100000</v>
      </c>
      <c r="CZ42">
        <f t="shared" si="33"/>
        <v>100000</v>
      </c>
      <c r="DA42">
        <f t="shared" si="33"/>
        <v>100000</v>
      </c>
      <c r="DB42">
        <f t="shared" si="33"/>
        <v>100000</v>
      </c>
      <c r="DC42">
        <f t="shared" si="33"/>
        <v>100000</v>
      </c>
      <c r="DD42">
        <f t="shared" si="33"/>
        <v>100000</v>
      </c>
      <c r="DE42">
        <f t="shared" si="33"/>
        <v>100000</v>
      </c>
      <c r="DF42">
        <f t="shared" si="33"/>
        <v>356.7803385838407</v>
      </c>
      <c r="DG42">
        <f t="shared" si="33"/>
        <v>460.3098908344248</v>
      </c>
      <c r="DH42">
        <f t="shared" si="33"/>
        <v>133.68927107288746</v>
      </c>
      <c r="DI42">
        <f t="shared" si="33"/>
        <v>184.1040195107103</v>
      </c>
      <c r="DJ42">
        <f aca="true" t="shared" si="34" ref="DJ42:DJ57">IF(DJ$10=100,100000,BE42)</f>
        <v>100000</v>
      </c>
      <c r="DK42" s="10">
        <f t="shared" si="25"/>
        <v>47</v>
      </c>
      <c r="DL42">
        <f t="shared" si="26"/>
        <v>133.68927107288746</v>
      </c>
      <c r="DM42">
        <f t="shared" si="27"/>
        <v>4.515694052749577</v>
      </c>
      <c r="DN42">
        <f t="shared" si="28"/>
        <v>47</v>
      </c>
      <c r="DO42" s="5">
        <f>$D41</f>
        <v>634.22</v>
      </c>
      <c r="DP42" s="6">
        <f>$E41</f>
        <v>346.56</v>
      </c>
      <c r="DQ42" s="3">
        <f>INDEX($BN$4:$DJ$5,1,$DN42)</f>
        <v>654.36</v>
      </c>
      <c r="DR42" s="4">
        <f>INDEX($BN$4:$DJ$5,2,$DN42)</f>
        <v>429.02</v>
      </c>
      <c r="DS42" t="e">
        <f t="shared" si="29"/>
        <v>#REF!</v>
      </c>
    </row>
    <row r="43" spans="1:123" ht="12.75" thickBot="1">
      <c r="A43" t="s">
        <v>139</v>
      </c>
      <c r="B43">
        <v>33</v>
      </c>
      <c r="D43">
        <v>685.52</v>
      </c>
      <c r="E43">
        <v>270.56</v>
      </c>
      <c r="F43">
        <v>0.0157098854677728</v>
      </c>
      <c r="I43">
        <f aca="true" t="shared" si="35" ref="I43:I59">SQRT(($D43-I$9)^2+($E43-I$10)^2)</f>
        <v>283.22315442067935</v>
      </c>
      <c r="J43">
        <f t="shared" si="31"/>
        <v>261.3706739479393</v>
      </c>
      <c r="K43">
        <f t="shared" si="31"/>
        <v>226.99955330352526</v>
      </c>
      <c r="L43">
        <f t="shared" si="31"/>
        <v>266.9680527703643</v>
      </c>
      <c r="M43">
        <f t="shared" si="31"/>
        <v>357.88536376890295</v>
      </c>
      <c r="N43">
        <f t="shared" si="31"/>
        <v>297.77310153873873</v>
      </c>
      <c r="O43">
        <f t="shared" si="31"/>
        <v>296.91207048552263</v>
      </c>
      <c r="P43">
        <f t="shared" si="31"/>
        <v>222.59211576333965</v>
      </c>
      <c r="Q43">
        <f t="shared" si="31"/>
        <v>287.03376804829077</v>
      </c>
      <c r="R43">
        <f t="shared" si="31"/>
        <v>227.08903011814547</v>
      </c>
      <c r="S43">
        <f aca="true" t="shared" si="36" ref="J43:BE48">SQRT(($D43-S$9)^2+($E43-S$10)^2)</f>
        <v>245.04107818894363</v>
      </c>
      <c r="T43">
        <f t="shared" si="36"/>
        <v>213.68843113280604</v>
      </c>
      <c r="U43">
        <f t="shared" si="36"/>
        <v>197.5360473432634</v>
      </c>
      <c r="V43">
        <f t="shared" si="36"/>
        <v>222.64887154441186</v>
      </c>
      <c r="W43">
        <f t="shared" si="36"/>
        <v>172.14377479304906</v>
      </c>
      <c r="X43">
        <f t="shared" si="36"/>
        <v>188.40068895840056</v>
      </c>
      <c r="Y43">
        <f t="shared" si="36"/>
        <v>236.43330053103776</v>
      </c>
      <c r="Z43">
        <f t="shared" si="36"/>
        <v>312.83233144929255</v>
      </c>
      <c r="AA43">
        <f t="shared" si="36"/>
        <v>384.53183691340826</v>
      </c>
      <c r="AB43">
        <f t="shared" si="36"/>
        <v>471.89283741120715</v>
      </c>
      <c r="AC43">
        <f t="shared" si="36"/>
        <v>340.614415431878</v>
      </c>
      <c r="AD43">
        <f t="shared" si="36"/>
        <v>514.6733523313598</v>
      </c>
      <c r="AE43">
        <f t="shared" si="36"/>
        <v>499.8986297240672</v>
      </c>
      <c r="AF43">
        <f t="shared" si="36"/>
        <v>289.1442947733882</v>
      </c>
      <c r="AG43">
        <f t="shared" si="36"/>
        <v>342.11165954991947</v>
      </c>
      <c r="AH43">
        <f t="shared" si="36"/>
        <v>138.8503568594622</v>
      </c>
      <c r="AI43">
        <f t="shared" si="36"/>
        <v>418.780861549331</v>
      </c>
      <c r="AJ43">
        <f t="shared" si="36"/>
        <v>105.10898914935868</v>
      </c>
      <c r="AK43">
        <f t="shared" si="36"/>
        <v>178.52064642500036</v>
      </c>
      <c r="AL43">
        <f t="shared" si="36"/>
        <v>138.88262670327055</v>
      </c>
      <c r="AM43">
        <f t="shared" si="36"/>
        <v>91.69345669130374</v>
      </c>
      <c r="AN43">
        <f t="shared" si="36"/>
        <v>59.47940820149436</v>
      </c>
      <c r="AO43">
        <f t="shared" si="36"/>
        <v>0</v>
      </c>
      <c r="AP43">
        <f t="shared" si="36"/>
        <v>45.75805939941075</v>
      </c>
      <c r="AQ43">
        <f t="shared" si="36"/>
        <v>59.93167443013755</v>
      </c>
      <c r="AR43">
        <f t="shared" si="36"/>
        <v>118.80334002038832</v>
      </c>
      <c r="AS43">
        <f t="shared" si="36"/>
        <v>157.65421021970835</v>
      </c>
      <c r="AT43">
        <f t="shared" si="36"/>
        <v>202.11142273508443</v>
      </c>
      <c r="AU43">
        <f t="shared" si="36"/>
        <v>288.96245430851394</v>
      </c>
      <c r="AV43">
        <f t="shared" si="36"/>
        <v>242.45786768013943</v>
      </c>
      <c r="AW43">
        <f t="shared" si="36"/>
        <v>182.24516344748355</v>
      </c>
      <c r="AX43">
        <f t="shared" si="36"/>
        <v>120.68455410697756</v>
      </c>
      <c r="AY43">
        <f t="shared" si="36"/>
        <v>162.87289400019884</v>
      </c>
      <c r="AZ43">
        <f t="shared" si="36"/>
        <v>153.00604563219056</v>
      </c>
      <c r="BA43">
        <f t="shared" si="36"/>
        <v>402.94785022382234</v>
      </c>
      <c r="BB43">
        <f t="shared" si="36"/>
        <v>500.03278652504383</v>
      </c>
      <c r="BC43">
        <f t="shared" si="36"/>
        <v>161.4946352050123</v>
      </c>
      <c r="BD43">
        <f t="shared" si="36"/>
        <v>236.49467224442918</v>
      </c>
      <c r="BE43">
        <f t="shared" si="36"/>
        <v>391.12929473512975</v>
      </c>
      <c r="BF43" t="str">
        <f t="shared" si="10"/>
        <v>Jessup &amp; Triphammer</v>
      </c>
      <c r="BI43">
        <v>33</v>
      </c>
      <c r="BJ43">
        <f t="shared" si="11"/>
        <v>685.52</v>
      </c>
      <c r="BK43">
        <f t="shared" si="12"/>
        <v>270.56</v>
      </c>
      <c r="BL43">
        <v>33</v>
      </c>
      <c r="BN43">
        <f t="shared" si="24"/>
        <v>100000</v>
      </c>
      <c r="BO43">
        <f t="shared" si="24"/>
        <v>100000</v>
      </c>
      <c r="BP43">
        <f t="shared" si="24"/>
        <v>100000</v>
      </c>
      <c r="BQ43">
        <f t="shared" si="24"/>
        <v>100000</v>
      </c>
      <c r="BR43">
        <f t="shared" si="24"/>
        <v>100000</v>
      </c>
      <c r="BS43">
        <f t="shared" si="24"/>
        <v>100000</v>
      </c>
      <c r="BT43">
        <f t="shared" si="24"/>
        <v>100000</v>
      </c>
      <c r="BU43">
        <f t="shared" si="24"/>
        <v>100000</v>
      </c>
      <c r="BV43">
        <f t="shared" si="24"/>
        <v>100000</v>
      </c>
      <c r="BW43">
        <f t="shared" si="24"/>
        <v>100000</v>
      </c>
      <c r="BX43">
        <f t="shared" si="24"/>
        <v>100000</v>
      </c>
      <c r="BY43">
        <f t="shared" si="24"/>
        <v>100000</v>
      </c>
      <c r="BZ43">
        <f t="shared" si="24"/>
        <v>100000</v>
      </c>
      <c r="CA43">
        <f t="shared" si="24"/>
        <v>100000</v>
      </c>
      <c r="CB43">
        <f t="shared" si="24"/>
        <v>100000</v>
      </c>
      <c r="CC43">
        <f aca="true" t="shared" si="37" ref="CC43:CC58">IF(CC$10=100,100000,X43)</f>
        <v>100000</v>
      </c>
      <c r="CD43">
        <f t="shared" si="32"/>
        <v>100000</v>
      </c>
      <c r="CE43">
        <f t="shared" si="32"/>
        <v>100000</v>
      </c>
      <c r="CF43">
        <f t="shared" si="32"/>
        <v>100000</v>
      </c>
      <c r="CG43">
        <f t="shared" si="32"/>
        <v>100000</v>
      </c>
      <c r="CH43">
        <f t="shared" si="32"/>
        <v>100000</v>
      </c>
      <c r="CI43">
        <f t="shared" si="32"/>
        <v>100000</v>
      </c>
      <c r="CJ43">
        <f t="shared" si="32"/>
        <v>100000</v>
      </c>
      <c r="CK43">
        <f t="shared" si="32"/>
        <v>100000</v>
      </c>
      <c r="CL43">
        <f t="shared" si="32"/>
        <v>100000</v>
      </c>
      <c r="CM43">
        <f t="shared" si="32"/>
        <v>100000</v>
      </c>
      <c r="CN43">
        <f t="shared" si="32"/>
        <v>100000</v>
      </c>
      <c r="CO43">
        <f t="shared" si="32"/>
        <v>100000</v>
      </c>
      <c r="CP43">
        <f t="shared" si="32"/>
        <v>100000</v>
      </c>
      <c r="CQ43">
        <f t="shared" si="32"/>
        <v>100000</v>
      </c>
      <c r="CR43">
        <f t="shared" si="32"/>
        <v>100000</v>
      </c>
      <c r="CS43">
        <f t="shared" si="32"/>
        <v>100000</v>
      </c>
      <c r="CT43">
        <f t="shared" si="33"/>
        <v>100000</v>
      </c>
      <c r="CU43">
        <f t="shared" si="33"/>
        <v>100000</v>
      </c>
      <c r="CV43">
        <f t="shared" si="33"/>
        <v>100000</v>
      </c>
      <c r="CW43">
        <f t="shared" si="33"/>
        <v>100000</v>
      </c>
      <c r="CX43">
        <f t="shared" si="33"/>
        <v>100000</v>
      </c>
      <c r="CY43">
        <f t="shared" si="33"/>
        <v>100000</v>
      </c>
      <c r="CZ43">
        <f t="shared" si="33"/>
        <v>100000</v>
      </c>
      <c r="DA43">
        <f t="shared" si="33"/>
        <v>100000</v>
      </c>
      <c r="DB43">
        <f t="shared" si="33"/>
        <v>100000</v>
      </c>
      <c r="DC43">
        <f t="shared" si="33"/>
        <v>100000</v>
      </c>
      <c r="DD43">
        <f t="shared" si="33"/>
        <v>100000</v>
      </c>
      <c r="DE43">
        <f t="shared" si="33"/>
        <v>100000</v>
      </c>
      <c r="DF43">
        <f t="shared" si="33"/>
        <v>402.94785022382234</v>
      </c>
      <c r="DG43">
        <f t="shared" si="33"/>
        <v>500.03278652504383</v>
      </c>
      <c r="DH43">
        <f t="shared" si="33"/>
        <v>161.4946352050123</v>
      </c>
      <c r="DI43">
        <f t="shared" si="33"/>
        <v>236.49467224442918</v>
      </c>
      <c r="DJ43">
        <f t="shared" si="34"/>
        <v>100000</v>
      </c>
      <c r="DK43" s="10">
        <f t="shared" si="25"/>
        <v>47</v>
      </c>
      <c r="DL43">
        <f t="shared" si="26"/>
        <v>161.4946352050123</v>
      </c>
      <c r="DM43">
        <f t="shared" si="27"/>
        <v>2.537062222730492</v>
      </c>
      <c r="DN43">
        <f t="shared" si="28"/>
        <v>47</v>
      </c>
      <c r="DO43" s="3">
        <f>INDEX($BN$4:$DJ$5,1,$DN43)</f>
        <v>654.36</v>
      </c>
      <c r="DP43" s="4">
        <f>INDEX($BN$4:$DJ$5,2,$DN43)</f>
        <v>429.02</v>
      </c>
      <c r="DQ43" s="5">
        <f>$D42</f>
        <v>632.32</v>
      </c>
      <c r="DR43" s="6">
        <f>$E42</f>
        <v>297.16</v>
      </c>
      <c r="DS43" t="e">
        <f t="shared" si="29"/>
        <v>#REF!</v>
      </c>
    </row>
    <row r="44" spans="1:123" ht="12.75" thickBot="1">
      <c r="A44" t="s">
        <v>140</v>
      </c>
      <c r="B44">
        <v>34</v>
      </c>
      <c r="D44">
        <v>731.12</v>
      </c>
      <c r="E44">
        <v>266.76</v>
      </c>
      <c r="F44">
        <v>0.005074318633962494</v>
      </c>
      <c r="I44">
        <f t="shared" si="35"/>
        <v>319.27418185628477</v>
      </c>
      <c r="J44">
        <f t="shared" si="36"/>
        <v>299.9143831162487</v>
      </c>
      <c r="K44">
        <f t="shared" si="36"/>
        <v>270.1640486815372</v>
      </c>
      <c r="L44">
        <f t="shared" si="36"/>
        <v>300.70295841577615</v>
      </c>
      <c r="M44">
        <f t="shared" si="36"/>
        <v>402.956629924363</v>
      </c>
      <c r="N44">
        <f t="shared" si="36"/>
        <v>328.7054912836109</v>
      </c>
      <c r="O44">
        <f t="shared" si="36"/>
        <v>325.75642679769186</v>
      </c>
      <c r="P44">
        <f t="shared" si="36"/>
        <v>261.3795133517545</v>
      </c>
      <c r="Q44">
        <f t="shared" si="36"/>
        <v>332.78424241541245</v>
      </c>
      <c r="R44">
        <f t="shared" si="36"/>
        <v>259.84026554789386</v>
      </c>
      <c r="S44">
        <f t="shared" si="36"/>
        <v>275.9713209737563</v>
      </c>
      <c r="T44">
        <f t="shared" si="36"/>
        <v>247.9522566947113</v>
      </c>
      <c r="U44">
        <f t="shared" si="36"/>
        <v>233.8235445800957</v>
      </c>
      <c r="V44">
        <f t="shared" si="36"/>
        <v>250.05039492070398</v>
      </c>
      <c r="W44">
        <f t="shared" si="36"/>
        <v>197.6504166451465</v>
      </c>
      <c r="X44">
        <f t="shared" si="36"/>
        <v>211.87819991683904</v>
      </c>
      <c r="Y44">
        <f t="shared" si="36"/>
        <v>259.4217446553007</v>
      </c>
      <c r="Z44">
        <f t="shared" si="36"/>
        <v>337.2527295664188</v>
      </c>
      <c r="AA44">
        <f t="shared" si="36"/>
        <v>407.5177120077114</v>
      </c>
      <c r="AB44">
        <f t="shared" si="36"/>
        <v>492.99416832250665</v>
      </c>
      <c r="AC44">
        <f t="shared" si="36"/>
        <v>358.82343847636264</v>
      </c>
      <c r="AD44">
        <f t="shared" si="36"/>
        <v>526.9531398521125</v>
      </c>
      <c r="AE44">
        <f t="shared" si="36"/>
        <v>536.2310322985793</v>
      </c>
      <c r="AF44">
        <f t="shared" si="36"/>
        <v>300.9201741326095</v>
      </c>
      <c r="AG44">
        <f t="shared" si="36"/>
        <v>382.9165177946755</v>
      </c>
      <c r="AH44">
        <f t="shared" si="36"/>
        <v>167.62867773743255</v>
      </c>
      <c r="AI44">
        <f t="shared" si="36"/>
        <v>450.7967723930596</v>
      </c>
      <c r="AJ44">
        <f t="shared" si="36"/>
        <v>145.98579245940343</v>
      </c>
      <c r="AK44">
        <f t="shared" si="36"/>
        <v>222.09744978274742</v>
      </c>
      <c r="AL44">
        <f t="shared" si="36"/>
        <v>182.4317735483597</v>
      </c>
      <c r="AM44">
        <f t="shared" si="36"/>
        <v>125.52947860960786</v>
      </c>
      <c r="AN44">
        <f t="shared" si="36"/>
        <v>103.37117586638934</v>
      </c>
      <c r="AO44">
        <f t="shared" si="36"/>
        <v>45.75805939941075</v>
      </c>
      <c r="AP44">
        <f t="shared" si="36"/>
        <v>0</v>
      </c>
      <c r="AQ44">
        <f t="shared" si="36"/>
        <v>81.60184801828939</v>
      </c>
      <c r="AR44">
        <f t="shared" si="36"/>
        <v>133.42492121039461</v>
      </c>
      <c r="AS44">
        <f t="shared" si="36"/>
        <v>176.74085549187544</v>
      </c>
      <c r="AT44">
        <f t="shared" si="36"/>
        <v>219.05541581983317</v>
      </c>
      <c r="AU44">
        <f t="shared" si="36"/>
        <v>284.530947350196</v>
      </c>
      <c r="AV44">
        <f t="shared" si="36"/>
        <v>226.68011293450513</v>
      </c>
      <c r="AW44">
        <f t="shared" si="36"/>
        <v>148.6324715531569</v>
      </c>
      <c r="AX44">
        <f t="shared" si="36"/>
        <v>100.71362172020226</v>
      </c>
      <c r="AY44">
        <f t="shared" si="36"/>
        <v>165.0482220443468</v>
      </c>
      <c r="AZ44">
        <f t="shared" si="36"/>
        <v>194.06991008396943</v>
      </c>
      <c r="BA44">
        <f t="shared" si="36"/>
        <v>447.38847772377864</v>
      </c>
      <c r="BB44">
        <f t="shared" si="36"/>
        <v>519.4016207136825</v>
      </c>
      <c r="BC44">
        <f t="shared" si="36"/>
        <v>179.5004323114571</v>
      </c>
      <c r="BD44">
        <f t="shared" si="36"/>
        <v>270.07415648299263</v>
      </c>
      <c r="BE44">
        <f t="shared" si="36"/>
        <v>409.93405957543956</v>
      </c>
      <c r="BF44" t="str">
        <f t="shared" si="10"/>
        <v>Jessup &amp; Sisson</v>
      </c>
      <c r="BI44">
        <v>34</v>
      </c>
      <c r="BJ44">
        <f t="shared" si="11"/>
        <v>731.12</v>
      </c>
      <c r="BK44">
        <f t="shared" si="12"/>
        <v>266.76</v>
      </c>
      <c r="BL44">
        <v>34</v>
      </c>
      <c r="BN44">
        <f aca="true" t="shared" si="38" ref="BN44:CC59">IF(BN$10=100,100000,I44)</f>
        <v>100000</v>
      </c>
      <c r="BO44">
        <f t="shared" si="38"/>
        <v>100000</v>
      </c>
      <c r="BP44">
        <f t="shared" si="38"/>
        <v>100000</v>
      </c>
      <c r="BQ44">
        <f t="shared" si="38"/>
        <v>100000</v>
      </c>
      <c r="BR44">
        <f t="shared" si="38"/>
        <v>100000</v>
      </c>
      <c r="BS44">
        <f t="shared" si="38"/>
        <v>100000</v>
      </c>
      <c r="BT44">
        <f t="shared" si="38"/>
        <v>100000</v>
      </c>
      <c r="BU44">
        <f t="shared" si="38"/>
        <v>100000</v>
      </c>
      <c r="BV44">
        <f t="shared" si="38"/>
        <v>100000</v>
      </c>
      <c r="BW44">
        <f t="shared" si="38"/>
        <v>100000</v>
      </c>
      <c r="BX44">
        <f t="shared" si="38"/>
        <v>100000</v>
      </c>
      <c r="BY44">
        <f t="shared" si="38"/>
        <v>100000</v>
      </c>
      <c r="BZ44">
        <f t="shared" si="38"/>
        <v>100000</v>
      </c>
      <c r="CA44">
        <f t="shared" si="38"/>
        <v>100000</v>
      </c>
      <c r="CB44">
        <f t="shared" si="38"/>
        <v>100000</v>
      </c>
      <c r="CC44">
        <f t="shared" si="37"/>
        <v>100000</v>
      </c>
      <c r="CD44">
        <f t="shared" si="32"/>
        <v>100000</v>
      </c>
      <c r="CE44">
        <f t="shared" si="32"/>
        <v>100000</v>
      </c>
      <c r="CF44">
        <f t="shared" si="32"/>
        <v>100000</v>
      </c>
      <c r="CG44">
        <f t="shared" si="32"/>
        <v>100000</v>
      </c>
      <c r="CH44">
        <f t="shared" si="32"/>
        <v>100000</v>
      </c>
      <c r="CI44">
        <f t="shared" si="32"/>
        <v>100000</v>
      </c>
      <c r="CJ44">
        <f t="shared" si="32"/>
        <v>100000</v>
      </c>
      <c r="CK44">
        <f t="shared" si="32"/>
        <v>100000</v>
      </c>
      <c r="CL44">
        <f t="shared" si="32"/>
        <v>100000</v>
      </c>
      <c r="CM44">
        <f t="shared" si="32"/>
        <v>100000</v>
      </c>
      <c r="CN44">
        <f t="shared" si="32"/>
        <v>100000</v>
      </c>
      <c r="CO44">
        <f t="shared" si="32"/>
        <v>100000</v>
      </c>
      <c r="CP44">
        <f t="shared" si="32"/>
        <v>100000</v>
      </c>
      <c r="CQ44">
        <f t="shared" si="32"/>
        <v>100000</v>
      </c>
      <c r="CR44">
        <f t="shared" si="32"/>
        <v>100000</v>
      </c>
      <c r="CS44">
        <f t="shared" si="32"/>
        <v>100000</v>
      </c>
      <c r="CT44">
        <f t="shared" si="33"/>
        <v>100000</v>
      </c>
      <c r="CU44">
        <f t="shared" si="33"/>
        <v>100000</v>
      </c>
      <c r="CV44">
        <f t="shared" si="33"/>
        <v>100000</v>
      </c>
      <c r="CW44">
        <f t="shared" si="33"/>
        <v>100000</v>
      </c>
      <c r="CX44">
        <f t="shared" si="33"/>
        <v>100000</v>
      </c>
      <c r="CY44">
        <f t="shared" si="33"/>
        <v>100000</v>
      </c>
      <c r="CZ44">
        <f t="shared" si="33"/>
        <v>100000</v>
      </c>
      <c r="DA44">
        <f t="shared" si="33"/>
        <v>100000</v>
      </c>
      <c r="DB44">
        <f t="shared" si="33"/>
        <v>100000</v>
      </c>
      <c r="DC44">
        <f t="shared" si="33"/>
        <v>100000</v>
      </c>
      <c r="DD44">
        <f t="shared" si="33"/>
        <v>100000</v>
      </c>
      <c r="DE44">
        <f t="shared" si="33"/>
        <v>100000</v>
      </c>
      <c r="DF44">
        <f t="shared" si="33"/>
        <v>447.38847772377864</v>
      </c>
      <c r="DG44">
        <f t="shared" si="33"/>
        <v>519.4016207136825</v>
      </c>
      <c r="DH44">
        <f t="shared" si="33"/>
        <v>179.5004323114571</v>
      </c>
      <c r="DI44">
        <f t="shared" si="33"/>
        <v>270.07415648299263</v>
      </c>
      <c r="DJ44">
        <f t="shared" si="34"/>
        <v>100000</v>
      </c>
      <c r="DK44" s="10">
        <f aca="true" t="shared" si="39" ref="DK44:DK59">INDEX(BN$7:DJ$7,1,DN44)</f>
        <v>47</v>
      </c>
      <c r="DL44">
        <f aca="true" t="shared" si="40" ref="DL44:DL59">MIN(BN44:DJ44)</f>
        <v>179.5004323114571</v>
      </c>
      <c r="DM44">
        <f aca="true" t="shared" si="41" ref="DM44:DM59">DL44*F44</f>
        <v>0.9108423884823501</v>
      </c>
      <c r="DN44">
        <f aca="true" t="shared" si="42" ref="DN44:DN59">MATCH(DL44,BN44:DJ44,0)</f>
        <v>47</v>
      </c>
      <c r="DO44" s="5">
        <f>$D43</f>
        <v>685.52</v>
      </c>
      <c r="DP44" s="6">
        <f>$E43</f>
        <v>270.56</v>
      </c>
      <c r="DQ44" s="3">
        <f>INDEX($BN$4:$DJ$5,1,$DN44)</f>
        <v>654.36</v>
      </c>
      <c r="DR44" s="4">
        <f>INDEX($BN$4:$DJ$5,2,$DN44)</f>
        <v>429.02</v>
      </c>
      <c r="DS44" t="e">
        <f aca="true" t="shared" si="43" ref="DS44:DS59">IF(DL44&lt;=CovDist,F44,0)</f>
        <v>#REF!</v>
      </c>
    </row>
    <row r="45" spans="1:123" ht="12.75" thickBot="1">
      <c r="A45" t="s">
        <v>141</v>
      </c>
      <c r="B45">
        <v>35</v>
      </c>
      <c r="D45">
        <v>679.82</v>
      </c>
      <c r="E45">
        <v>330.22</v>
      </c>
      <c r="F45">
        <v>0.01176319319691359</v>
      </c>
      <c r="I45">
        <f t="shared" si="35"/>
        <v>239.63331487921292</v>
      </c>
      <c r="J45">
        <f t="shared" si="36"/>
        <v>222.6712455617025</v>
      </c>
      <c r="K45">
        <f t="shared" si="36"/>
        <v>202.30951040423193</v>
      </c>
      <c r="L45">
        <f t="shared" si="36"/>
        <v>219.89132679576068</v>
      </c>
      <c r="M45">
        <f t="shared" si="36"/>
        <v>363.21083023500285</v>
      </c>
      <c r="N45">
        <f t="shared" si="36"/>
        <v>247.15896423152452</v>
      </c>
      <c r="O45">
        <f t="shared" si="36"/>
        <v>244.18895798131413</v>
      </c>
      <c r="P45">
        <f t="shared" si="36"/>
        <v>184.89606702144863</v>
      </c>
      <c r="Q45">
        <f t="shared" si="36"/>
        <v>281.44711901172485</v>
      </c>
      <c r="R45">
        <f t="shared" si="36"/>
        <v>178.81210809114688</v>
      </c>
      <c r="S45">
        <f t="shared" si="36"/>
        <v>194.47277341571493</v>
      </c>
      <c r="T45">
        <f t="shared" si="36"/>
        <v>167.65279598026393</v>
      </c>
      <c r="U45">
        <f t="shared" si="36"/>
        <v>155.07957828160355</v>
      </c>
      <c r="V45">
        <f t="shared" si="36"/>
        <v>168.5735851193775</v>
      </c>
      <c r="W45">
        <f t="shared" si="36"/>
        <v>116.40907868375216</v>
      </c>
      <c r="X45">
        <f t="shared" si="36"/>
        <v>131.3684787154057</v>
      </c>
      <c r="Y45">
        <f t="shared" si="36"/>
        <v>179.30605120854125</v>
      </c>
      <c r="Z45">
        <f t="shared" si="36"/>
        <v>256.7250864251486</v>
      </c>
      <c r="AA45">
        <f t="shared" si="36"/>
        <v>327.6975117391037</v>
      </c>
      <c r="AB45">
        <f t="shared" si="36"/>
        <v>414.2329436440322</v>
      </c>
      <c r="AC45">
        <f t="shared" si="36"/>
        <v>281.7294475201341</v>
      </c>
      <c r="AD45">
        <f t="shared" si="36"/>
        <v>454.828887824861</v>
      </c>
      <c r="AE45">
        <f t="shared" si="36"/>
        <v>456.19534149309334</v>
      </c>
      <c r="AF45">
        <f t="shared" si="36"/>
        <v>229.21403447433144</v>
      </c>
      <c r="AG45">
        <f t="shared" si="36"/>
        <v>308.1078337205986</v>
      </c>
      <c r="AH45">
        <f t="shared" si="36"/>
        <v>86.09159773171832</v>
      </c>
      <c r="AI45">
        <f t="shared" si="36"/>
        <v>369.3140609291772</v>
      </c>
      <c r="AJ45">
        <f t="shared" si="36"/>
        <v>78.71872204247228</v>
      </c>
      <c r="AK45">
        <f t="shared" si="36"/>
        <v>157.25610322019307</v>
      </c>
      <c r="AL45">
        <f t="shared" si="36"/>
        <v>119.82020196945092</v>
      </c>
      <c r="AM45">
        <f t="shared" si="36"/>
        <v>48.439194873573214</v>
      </c>
      <c r="AN45">
        <f t="shared" si="36"/>
        <v>57.87239065392063</v>
      </c>
      <c r="AO45">
        <f t="shared" si="36"/>
        <v>59.93167443013755</v>
      </c>
      <c r="AP45">
        <f t="shared" si="36"/>
        <v>81.60184801828939</v>
      </c>
      <c r="AQ45">
        <f t="shared" si="36"/>
        <v>0</v>
      </c>
      <c r="AR45">
        <f t="shared" si="36"/>
        <v>58.9306371932291</v>
      </c>
      <c r="AS45">
        <f t="shared" si="36"/>
        <v>98.45520605838978</v>
      </c>
      <c r="AT45">
        <f t="shared" si="36"/>
        <v>142.58560095605725</v>
      </c>
      <c r="AU45">
        <f t="shared" si="36"/>
        <v>233.6873329900446</v>
      </c>
      <c r="AV45">
        <f t="shared" si="36"/>
        <v>196.81285527119405</v>
      </c>
      <c r="AW45">
        <f t="shared" si="36"/>
        <v>163.59121370049178</v>
      </c>
      <c r="AX45">
        <f t="shared" si="36"/>
        <v>90.41924131510936</v>
      </c>
      <c r="AY45">
        <f t="shared" si="36"/>
        <v>106.34909496558959</v>
      </c>
      <c r="AZ45">
        <f t="shared" si="36"/>
        <v>182.01524002126857</v>
      </c>
      <c r="BA45">
        <f t="shared" si="36"/>
        <v>411.8170996935412</v>
      </c>
      <c r="BB45">
        <f t="shared" si="36"/>
        <v>441.70402986615375</v>
      </c>
      <c r="BC45">
        <f t="shared" si="36"/>
        <v>102.02770016029957</v>
      </c>
      <c r="BD45">
        <f t="shared" si="36"/>
        <v>189.31819669540485</v>
      </c>
      <c r="BE45">
        <f t="shared" si="36"/>
        <v>332.50086857029413</v>
      </c>
      <c r="BF45" t="str">
        <f t="shared" si="10"/>
        <v>University &amp; East Ave</v>
      </c>
      <c r="BI45">
        <v>35</v>
      </c>
      <c r="BJ45">
        <f t="shared" si="11"/>
        <v>679.82</v>
      </c>
      <c r="BK45">
        <f t="shared" si="12"/>
        <v>330.22</v>
      </c>
      <c r="BL45">
        <v>35</v>
      </c>
      <c r="BN45">
        <f t="shared" si="38"/>
        <v>100000</v>
      </c>
      <c r="BO45">
        <f t="shared" si="38"/>
        <v>100000</v>
      </c>
      <c r="BP45">
        <f t="shared" si="38"/>
        <v>100000</v>
      </c>
      <c r="BQ45">
        <f t="shared" si="38"/>
        <v>100000</v>
      </c>
      <c r="BR45">
        <f t="shared" si="38"/>
        <v>100000</v>
      </c>
      <c r="BS45">
        <f t="shared" si="38"/>
        <v>100000</v>
      </c>
      <c r="BT45">
        <f t="shared" si="38"/>
        <v>100000</v>
      </c>
      <c r="BU45">
        <f t="shared" si="38"/>
        <v>100000</v>
      </c>
      <c r="BV45">
        <f t="shared" si="38"/>
        <v>100000</v>
      </c>
      <c r="BW45">
        <f t="shared" si="38"/>
        <v>100000</v>
      </c>
      <c r="BX45">
        <f t="shared" si="38"/>
        <v>100000</v>
      </c>
      <c r="BY45">
        <f t="shared" si="38"/>
        <v>100000</v>
      </c>
      <c r="BZ45">
        <f t="shared" si="38"/>
        <v>100000</v>
      </c>
      <c r="CA45">
        <f t="shared" si="38"/>
        <v>100000</v>
      </c>
      <c r="CB45">
        <f t="shared" si="38"/>
        <v>100000</v>
      </c>
      <c r="CC45">
        <f t="shared" si="37"/>
        <v>100000</v>
      </c>
      <c r="CD45">
        <f t="shared" si="32"/>
        <v>100000</v>
      </c>
      <c r="CE45">
        <f t="shared" si="32"/>
        <v>100000</v>
      </c>
      <c r="CF45">
        <f t="shared" si="32"/>
        <v>100000</v>
      </c>
      <c r="CG45">
        <f t="shared" si="32"/>
        <v>100000</v>
      </c>
      <c r="CH45">
        <f t="shared" si="32"/>
        <v>100000</v>
      </c>
      <c r="CI45">
        <f t="shared" si="32"/>
        <v>100000</v>
      </c>
      <c r="CJ45">
        <f t="shared" si="32"/>
        <v>100000</v>
      </c>
      <c r="CK45">
        <f t="shared" si="32"/>
        <v>100000</v>
      </c>
      <c r="CL45">
        <f t="shared" si="32"/>
        <v>100000</v>
      </c>
      <c r="CM45">
        <f t="shared" si="32"/>
        <v>100000</v>
      </c>
      <c r="CN45">
        <f t="shared" si="32"/>
        <v>100000</v>
      </c>
      <c r="CO45">
        <f t="shared" si="32"/>
        <v>100000</v>
      </c>
      <c r="CP45">
        <f t="shared" si="32"/>
        <v>100000</v>
      </c>
      <c r="CQ45">
        <f t="shared" si="32"/>
        <v>100000</v>
      </c>
      <c r="CR45">
        <f t="shared" si="32"/>
        <v>100000</v>
      </c>
      <c r="CS45">
        <f t="shared" si="32"/>
        <v>100000</v>
      </c>
      <c r="CT45">
        <f t="shared" si="33"/>
        <v>100000</v>
      </c>
      <c r="CU45">
        <f t="shared" si="33"/>
        <v>100000</v>
      </c>
      <c r="CV45">
        <f t="shared" si="33"/>
        <v>100000</v>
      </c>
      <c r="CW45">
        <f t="shared" si="33"/>
        <v>100000</v>
      </c>
      <c r="CX45">
        <f t="shared" si="33"/>
        <v>100000</v>
      </c>
      <c r="CY45">
        <f t="shared" si="33"/>
        <v>100000</v>
      </c>
      <c r="CZ45">
        <f t="shared" si="33"/>
        <v>100000</v>
      </c>
      <c r="DA45">
        <f t="shared" si="33"/>
        <v>100000</v>
      </c>
      <c r="DB45">
        <f t="shared" si="33"/>
        <v>100000</v>
      </c>
      <c r="DC45">
        <f t="shared" si="33"/>
        <v>100000</v>
      </c>
      <c r="DD45">
        <f t="shared" si="33"/>
        <v>100000</v>
      </c>
      <c r="DE45">
        <f t="shared" si="33"/>
        <v>100000</v>
      </c>
      <c r="DF45">
        <f t="shared" si="33"/>
        <v>411.8170996935412</v>
      </c>
      <c r="DG45">
        <f t="shared" si="33"/>
        <v>441.70402986615375</v>
      </c>
      <c r="DH45">
        <f t="shared" si="33"/>
        <v>102.02770016029957</v>
      </c>
      <c r="DI45">
        <f t="shared" si="33"/>
        <v>189.31819669540485</v>
      </c>
      <c r="DJ45">
        <f t="shared" si="34"/>
        <v>100000</v>
      </c>
      <c r="DK45" s="10">
        <f t="shared" si="39"/>
        <v>47</v>
      </c>
      <c r="DL45">
        <f t="shared" si="40"/>
        <v>102.02770016029957</v>
      </c>
      <c r="DM45">
        <f t="shared" si="41"/>
        <v>1.2001715484223754</v>
      </c>
      <c r="DN45">
        <f t="shared" si="42"/>
        <v>47</v>
      </c>
      <c r="DO45" s="3">
        <f>INDEX($BN$4:$DJ$5,1,$DN45)</f>
        <v>654.36</v>
      </c>
      <c r="DP45" s="4">
        <f>INDEX($BN$4:$DJ$5,2,$DN45)</f>
        <v>429.02</v>
      </c>
      <c r="DQ45" s="5">
        <f>$D44</f>
        <v>731.12</v>
      </c>
      <c r="DR45" s="6">
        <f>$E44</f>
        <v>266.76</v>
      </c>
      <c r="DS45" t="e">
        <f t="shared" si="43"/>
        <v>#REF!</v>
      </c>
    </row>
    <row r="46" spans="1:123" ht="12.75" thickBot="1">
      <c r="A46" t="s">
        <v>142</v>
      </c>
      <c r="B46">
        <v>36</v>
      </c>
      <c r="D46">
        <v>677.92</v>
      </c>
      <c r="E46">
        <v>389.12</v>
      </c>
      <c r="F46">
        <v>0.024295222550487473</v>
      </c>
      <c r="I46">
        <f t="shared" si="35"/>
        <v>208.2746686469576</v>
      </c>
      <c r="J46">
        <f t="shared" si="36"/>
        <v>198.89252273527023</v>
      </c>
      <c r="K46">
        <f t="shared" si="36"/>
        <v>197.38821140078247</v>
      </c>
      <c r="L46">
        <f t="shared" si="36"/>
        <v>184.30156700364756</v>
      </c>
      <c r="M46">
        <f t="shared" si="36"/>
        <v>381.24019620181707</v>
      </c>
      <c r="N46">
        <f t="shared" si="36"/>
        <v>205.16973850936202</v>
      </c>
      <c r="O46">
        <f t="shared" si="36"/>
        <v>198.94297474402052</v>
      </c>
      <c r="P46">
        <f t="shared" si="36"/>
        <v>165.14443254315293</v>
      </c>
      <c r="Q46">
        <f t="shared" si="36"/>
        <v>291.8593853210823</v>
      </c>
      <c r="R46">
        <f t="shared" si="36"/>
        <v>143.6103408532964</v>
      </c>
      <c r="S46">
        <f t="shared" si="36"/>
        <v>154.51054203516335</v>
      </c>
      <c r="T46">
        <f t="shared" si="36"/>
        <v>137.01094846763152</v>
      </c>
      <c r="U46">
        <f t="shared" si="36"/>
        <v>131.3992526614972</v>
      </c>
      <c r="V46">
        <f t="shared" si="36"/>
        <v>123.5812348214728</v>
      </c>
      <c r="W46">
        <f t="shared" si="36"/>
        <v>71.77273577062529</v>
      </c>
      <c r="X46">
        <f t="shared" si="36"/>
        <v>81.95411643108598</v>
      </c>
      <c r="Y46">
        <f t="shared" si="36"/>
        <v>127.68226188472698</v>
      </c>
      <c r="Z46">
        <f t="shared" si="36"/>
        <v>205.63056679394725</v>
      </c>
      <c r="AA46">
        <f t="shared" si="36"/>
        <v>274.7633876629126</v>
      </c>
      <c r="AB46">
        <f t="shared" si="36"/>
        <v>359.63923534564464</v>
      </c>
      <c r="AC46">
        <f t="shared" si="36"/>
        <v>225.46332207257123</v>
      </c>
      <c r="AD46">
        <f t="shared" si="36"/>
        <v>396.3880891247869</v>
      </c>
      <c r="AE46">
        <f t="shared" si="36"/>
        <v>420.1542307296215</v>
      </c>
      <c r="AF46">
        <f t="shared" si="36"/>
        <v>170.4815696783673</v>
      </c>
      <c r="AG46">
        <f t="shared" si="36"/>
        <v>286.7207652054521</v>
      </c>
      <c r="AH46">
        <f t="shared" si="36"/>
        <v>56.078009950425326</v>
      </c>
      <c r="AI46">
        <f t="shared" si="36"/>
        <v>326.7710568578557</v>
      </c>
      <c r="AJ46">
        <f t="shared" si="36"/>
        <v>94.93385697421127</v>
      </c>
      <c r="AK46">
        <f t="shared" si="36"/>
        <v>160.83000341975992</v>
      </c>
      <c r="AL46">
        <f t="shared" si="36"/>
        <v>131.91019975725908</v>
      </c>
      <c r="AM46">
        <f t="shared" si="36"/>
        <v>61.00035737600227</v>
      </c>
      <c r="AN46">
        <f t="shared" si="36"/>
        <v>102.64502715670149</v>
      </c>
      <c r="AO46">
        <f t="shared" si="36"/>
        <v>118.80334002038832</v>
      </c>
      <c r="AP46">
        <f t="shared" si="36"/>
        <v>133.42492121039461</v>
      </c>
      <c r="AQ46">
        <f t="shared" si="36"/>
        <v>58.9306371932291</v>
      </c>
      <c r="AR46">
        <f t="shared" si="36"/>
        <v>0</v>
      </c>
      <c r="AS46">
        <f t="shared" si="36"/>
        <v>44.232065292047956</v>
      </c>
      <c r="AT46">
        <f t="shared" si="36"/>
        <v>85.66787962824806</v>
      </c>
      <c r="AU46">
        <f t="shared" si="36"/>
        <v>180.31150157435883</v>
      </c>
      <c r="AV46">
        <f t="shared" si="36"/>
        <v>158.1457555548046</v>
      </c>
      <c r="AW46">
        <f t="shared" si="36"/>
        <v>161.95000833590595</v>
      </c>
      <c r="AX46">
        <f t="shared" si="36"/>
        <v>90.85735633398102</v>
      </c>
      <c r="AY46">
        <f t="shared" si="36"/>
        <v>55.23087904424483</v>
      </c>
      <c r="AZ46">
        <f t="shared" si="36"/>
        <v>225.2438580738662</v>
      </c>
      <c r="BA46">
        <f t="shared" si="36"/>
        <v>432.0466312795413</v>
      </c>
      <c r="BB46">
        <f t="shared" si="36"/>
        <v>385.9993911912298</v>
      </c>
      <c r="BC46">
        <f t="shared" si="36"/>
        <v>46.336633455614745</v>
      </c>
      <c r="BD46">
        <f t="shared" si="36"/>
        <v>155.20988241732542</v>
      </c>
      <c r="BE46">
        <f t="shared" si="36"/>
        <v>276.542111802163</v>
      </c>
      <c r="BF46" t="str">
        <f t="shared" si="10"/>
        <v>Hoy &amp; Campus</v>
      </c>
      <c r="BI46">
        <v>36</v>
      </c>
      <c r="BJ46">
        <f t="shared" si="11"/>
        <v>677.92</v>
      </c>
      <c r="BK46">
        <f t="shared" si="12"/>
        <v>389.12</v>
      </c>
      <c r="BL46">
        <v>36</v>
      </c>
      <c r="BN46">
        <f t="shared" si="38"/>
        <v>100000</v>
      </c>
      <c r="BO46">
        <f t="shared" si="38"/>
        <v>100000</v>
      </c>
      <c r="BP46">
        <f t="shared" si="38"/>
        <v>100000</v>
      </c>
      <c r="BQ46">
        <f t="shared" si="38"/>
        <v>100000</v>
      </c>
      <c r="BR46">
        <f t="shared" si="38"/>
        <v>100000</v>
      </c>
      <c r="BS46">
        <f t="shared" si="38"/>
        <v>100000</v>
      </c>
      <c r="BT46">
        <f t="shared" si="38"/>
        <v>100000</v>
      </c>
      <c r="BU46">
        <f t="shared" si="38"/>
        <v>100000</v>
      </c>
      <c r="BV46">
        <f t="shared" si="38"/>
        <v>100000</v>
      </c>
      <c r="BW46">
        <f t="shared" si="38"/>
        <v>100000</v>
      </c>
      <c r="BX46">
        <f t="shared" si="38"/>
        <v>100000</v>
      </c>
      <c r="BY46">
        <f t="shared" si="38"/>
        <v>100000</v>
      </c>
      <c r="BZ46">
        <f t="shared" si="38"/>
        <v>100000</v>
      </c>
      <c r="CA46">
        <f t="shared" si="38"/>
        <v>100000</v>
      </c>
      <c r="CB46">
        <f t="shared" si="38"/>
        <v>100000</v>
      </c>
      <c r="CC46">
        <f t="shared" si="37"/>
        <v>100000</v>
      </c>
      <c r="CD46">
        <f t="shared" si="32"/>
        <v>100000</v>
      </c>
      <c r="CE46">
        <f t="shared" si="32"/>
        <v>100000</v>
      </c>
      <c r="CF46">
        <f t="shared" si="32"/>
        <v>100000</v>
      </c>
      <c r="CG46">
        <f t="shared" si="32"/>
        <v>100000</v>
      </c>
      <c r="CH46">
        <f t="shared" si="32"/>
        <v>100000</v>
      </c>
      <c r="CI46">
        <f t="shared" si="32"/>
        <v>100000</v>
      </c>
      <c r="CJ46">
        <f t="shared" si="32"/>
        <v>100000</v>
      </c>
      <c r="CK46">
        <f t="shared" si="32"/>
        <v>100000</v>
      </c>
      <c r="CL46">
        <f t="shared" si="32"/>
        <v>100000</v>
      </c>
      <c r="CM46">
        <f t="shared" si="32"/>
        <v>100000</v>
      </c>
      <c r="CN46">
        <f t="shared" si="32"/>
        <v>100000</v>
      </c>
      <c r="CO46">
        <f t="shared" si="32"/>
        <v>100000</v>
      </c>
      <c r="CP46">
        <f t="shared" si="32"/>
        <v>100000</v>
      </c>
      <c r="CQ46">
        <f t="shared" si="32"/>
        <v>100000</v>
      </c>
      <c r="CR46">
        <f t="shared" si="32"/>
        <v>100000</v>
      </c>
      <c r="CS46">
        <f t="shared" si="32"/>
        <v>100000</v>
      </c>
      <c r="CT46">
        <f t="shared" si="33"/>
        <v>100000</v>
      </c>
      <c r="CU46">
        <f t="shared" si="33"/>
        <v>100000</v>
      </c>
      <c r="CV46">
        <f t="shared" si="33"/>
        <v>100000</v>
      </c>
      <c r="CW46">
        <f t="shared" si="33"/>
        <v>100000</v>
      </c>
      <c r="CX46">
        <f t="shared" si="33"/>
        <v>100000</v>
      </c>
      <c r="CY46">
        <f t="shared" si="33"/>
        <v>100000</v>
      </c>
      <c r="CZ46">
        <f t="shared" si="33"/>
        <v>100000</v>
      </c>
      <c r="DA46">
        <f t="shared" si="33"/>
        <v>100000</v>
      </c>
      <c r="DB46">
        <f t="shared" si="33"/>
        <v>100000</v>
      </c>
      <c r="DC46">
        <f t="shared" si="33"/>
        <v>100000</v>
      </c>
      <c r="DD46">
        <f t="shared" si="33"/>
        <v>100000</v>
      </c>
      <c r="DE46">
        <f t="shared" si="33"/>
        <v>100000</v>
      </c>
      <c r="DF46">
        <f t="shared" si="33"/>
        <v>432.0466312795413</v>
      </c>
      <c r="DG46">
        <f t="shared" si="33"/>
        <v>385.9993911912298</v>
      </c>
      <c r="DH46">
        <f t="shared" si="33"/>
        <v>46.336633455614745</v>
      </c>
      <c r="DI46">
        <f t="shared" si="33"/>
        <v>155.20988241732542</v>
      </c>
      <c r="DJ46">
        <f t="shared" si="34"/>
        <v>100000</v>
      </c>
      <c r="DK46" s="10">
        <f t="shared" si="39"/>
        <v>47</v>
      </c>
      <c r="DL46">
        <f t="shared" si="40"/>
        <v>46.336633455614745</v>
      </c>
      <c r="DM46">
        <f t="shared" si="41"/>
        <v>1.1257588220445236</v>
      </c>
      <c r="DN46">
        <f t="shared" si="42"/>
        <v>47</v>
      </c>
      <c r="DO46" s="5">
        <f>$D45</f>
        <v>679.82</v>
      </c>
      <c r="DP46" s="6">
        <f>$E45</f>
        <v>330.22</v>
      </c>
      <c r="DQ46" s="3">
        <f>INDEX($BN$4:$DJ$5,1,$DN46)</f>
        <v>654.36</v>
      </c>
      <c r="DR46" s="4">
        <f>INDEX($BN$4:$DJ$5,2,$DN46)</f>
        <v>429.02</v>
      </c>
      <c r="DS46" t="e">
        <f t="shared" si="43"/>
        <v>#REF!</v>
      </c>
    </row>
    <row r="47" spans="1:123" ht="12.75" thickBot="1">
      <c r="A47" t="s">
        <v>143</v>
      </c>
      <c r="B47">
        <v>37</v>
      </c>
      <c r="D47">
        <v>651.32</v>
      </c>
      <c r="E47">
        <v>424.46</v>
      </c>
      <c r="F47">
        <v>0.07150176256947201</v>
      </c>
      <c r="I47">
        <f t="shared" si="35"/>
        <v>171.10678887758957</v>
      </c>
      <c r="J47">
        <f t="shared" si="36"/>
        <v>166.6541544636677</v>
      </c>
      <c r="K47">
        <f t="shared" si="36"/>
        <v>178.37687966774175</v>
      </c>
      <c r="L47">
        <f t="shared" si="36"/>
        <v>145.30615678628357</v>
      </c>
      <c r="M47">
        <f t="shared" si="36"/>
        <v>373.7564174699881</v>
      </c>
      <c r="N47">
        <f t="shared" si="36"/>
        <v>162.83565334410036</v>
      </c>
      <c r="O47">
        <f t="shared" si="36"/>
        <v>155.5537321956629</v>
      </c>
      <c r="P47">
        <f t="shared" si="36"/>
        <v>137.27417819823225</v>
      </c>
      <c r="Q47">
        <f t="shared" si="36"/>
        <v>280.44969958978385</v>
      </c>
      <c r="R47">
        <f t="shared" si="36"/>
        <v>106.18535492241858</v>
      </c>
      <c r="S47">
        <f t="shared" si="36"/>
        <v>113.87326288466492</v>
      </c>
      <c r="T47">
        <f t="shared" si="36"/>
        <v>103.11172387270035</v>
      </c>
      <c r="U47">
        <f t="shared" si="36"/>
        <v>103.23139057476656</v>
      </c>
      <c r="V47">
        <f t="shared" si="36"/>
        <v>81.16803558051664</v>
      </c>
      <c r="W47">
        <f t="shared" si="36"/>
        <v>33.3730010637342</v>
      </c>
      <c r="X47">
        <f t="shared" si="36"/>
        <v>38.61069281947691</v>
      </c>
      <c r="Y47">
        <f t="shared" si="36"/>
        <v>83.45218750877663</v>
      </c>
      <c r="Z47">
        <f t="shared" si="36"/>
        <v>161.41458917954108</v>
      </c>
      <c r="AA47">
        <f t="shared" si="36"/>
        <v>230.86649735290746</v>
      </c>
      <c r="AB47">
        <f t="shared" si="36"/>
        <v>316.38280610677947</v>
      </c>
      <c r="AC47">
        <f t="shared" si="36"/>
        <v>183.2786130458216</v>
      </c>
      <c r="AD47">
        <f t="shared" si="36"/>
        <v>357.6189670585161</v>
      </c>
      <c r="AE47">
        <f t="shared" si="36"/>
        <v>378.97737399480735</v>
      </c>
      <c r="AF47">
        <f t="shared" si="36"/>
        <v>133.85119050647256</v>
      </c>
      <c r="AG47">
        <f t="shared" si="36"/>
        <v>253.87412944213128</v>
      </c>
      <c r="AH47">
        <f t="shared" si="36"/>
        <v>42.1936914715933</v>
      </c>
      <c r="AI47">
        <f t="shared" si="36"/>
        <v>283.67960800875346</v>
      </c>
      <c r="AJ47">
        <f t="shared" si="36"/>
        <v>104.08393535988158</v>
      </c>
      <c r="AK47">
        <f t="shared" si="36"/>
        <v>150.7091742396594</v>
      </c>
      <c r="AL47">
        <f t="shared" si="36"/>
        <v>131.38506003347567</v>
      </c>
      <c r="AM47">
        <f t="shared" si="36"/>
        <v>79.75474907489834</v>
      </c>
      <c r="AN47">
        <f t="shared" si="36"/>
        <v>128.71010061374355</v>
      </c>
      <c r="AO47">
        <f t="shared" si="36"/>
        <v>157.65421021970835</v>
      </c>
      <c r="AP47">
        <f t="shared" si="36"/>
        <v>176.74085549187544</v>
      </c>
      <c r="AQ47">
        <f t="shared" si="36"/>
        <v>98.45520605838978</v>
      </c>
      <c r="AR47">
        <f t="shared" si="36"/>
        <v>44.232065292047956</v>
      </c>
      <c r="AS47">
        <f t="shared" si="36"/>
        <v>0</v>
      </c>
      <c r="AT47">
        <f t="shared" si="36"/>
        <v>44.693234387320906</v>
      </c>
      <c r="AU47">
        <f t="shared" si="36"/>
        <v>165.6926371327344</v>
      </c>
      <c r="AV47">
        <f t="shared" si="36"/>
        <v>165.5112672901757</v>
      </c>
      <c r="AW47">
        <f t="shared" si="36"/>
        <v>195.27489751629616</v>
      </c>
      <c r="AX47">
        <f t="shared" si="36"/>
        <v>129.43951328709474</v>
      </c>
      <c r="AY47">
        <f t="shared" si="36"/>
        <v>63.03190937929766</v>
      </c>
      <c r="AZ47">
        <f t="shared" si="36"/>
        <v>242.20342689565726</v>
      </c>
      <c r="BA47">
        <f t="shared" si="36"/>
        <v>425.57455281066797</v>
      </c>
      <c r="BB47">
        <f t="shared" si="36"/>
        <v>343.39765520457485</v>
      </c>
      <c r="BC47">
        <f t="shared" si="36"/>
        <v>5.480437938705245</v>
      </c>
      <c r="BD47">
        <f t="shared" si="36"/>
        <v>117.98372769157619</v>
      </c>
      <c r="BE47">
        <f t="shared" si="36"/>
        <v>234.1022067388516</v>
      </c>
      <c r="BF47" t="str">
        <f t="shared" si="10"/>
        <v>Dryden &amp; College</v>
      </c>
      <c r="BI47">
        <v>37</v>
      </c>
      <c r="BJ47">
        <f t="shared" si="11"/>
        <v>651.32</v>
      </c>
      <c r="BK47">
        <f t="shared" si="12"/>
        <v>424.46</v>
      </c>
      <c r="BL47">
        <v>37</v>
      </c>
      <c r="BN47">
        <f t="shared" si="38"/>
        <v>100000</v>
      </c>
      <c r="BO47">
        <f t="shared" si="38"/>
        <v>100000</v>
      </c>
      <c r="BP47">
        <f t="shared" si="38"/>
        <v>100000</v>
      </c>
      <c r="BQ47">
        <f t="shared" si="38"/>
        <v>100000</v>
      </c>
      <c r="BR47">
        <f t="shared" si="38"/>
        <v>100000</v>
      </c>
      <c r="BS47">
        <f t="shared" si="38"/>
        <v>100000</v>
      </c>
      <c r="BT47">
        <f t="shared" si="38"/>
        <v>100000</v>
      </c>
      <c r="BU47">
        <f t="shared" si="38"/>
        <v>100000</v>
      </c>
      <c r="BV47">
        <f t="shared" si="38"/>
        <v>100000</v>
      </c>
      <c r="BW47">
        <f t="shared" si="38"/>
        <v>100000</v>
      </c>
      <c r="BX47">
        <f t="shared" si="38"/>
        <v>100000</v>
      </c>
      <c r="BY47">
        <f t="shared" si="38"/>
        <v>100000</v>
      </c>
      <c r="BZ47">
        <f t="shared" si="38"/>
        <v>100000</v>
      </c>
      <c r="CA47">
        <f t="shared" si="38"/>
        <v>100000</v>
      </c>
      <c r="CB47">
        <f t="shared" si="38"/>
        <v>100000</v>
      </c>
      <c r="CC47">
        <f t="shared" si="37"/>
        <v>100000</v>
      </c>
      <c r="CD47">
        <f t="shared" si="32"/>
        <v>100000</v>
      </c>
      <c r="CE47">
        <f t="shared" si="32"/>
        <v>100000</v>
      </c>
      <c r="CF47">
        <f t="shared" si="32"/>
        <v>100000</v>
      </c>
      <c r="CG47">
        <f t="shared" si="32"/>
        <v>100000</v>
      </c>
      <c r="CH47">
        <f t="shared" si="32"/>
        <v>100000</v>
      </c>
      <c r="CI47">
        <f t="shared" si="32"/>
        <v>100000</v>
      </c>
      <c r="CJ47">
        <f t="shared" si="32"/>
        <v>100000</v>
      </c>
      <c r="CK47">
        <f t="shared" si="32"/>
        <v>100000</v>
      </c>
      <c r="CL47">
        <f t="shared" si="32"/>
        <v>100000</v>
      </c>
      <c r="CM47">
        <f t="shared" si="32"/>
        <v>100000</v>
      </c>
      <c r="CN47">
        <f t="shared" si="32"/>
        <v>100000</v>
      </c>
      <c r="CO47">
        <f t="shared" si="32"/>
        <v>100000</v>
      </c>
      <c r="CP47">
        <f t="shared" si="32"/>
        <v>100000</v>
      </c>
      <c r="CQ47">
        <f t="shared" si="32"/>
        <v>100000</v>
      </c>
      <c r="CR47">
        <f t="shared" si="32"/>
        <v>100000</v>
      </c>
      <c r="CS47">
        <f t="shared" si="32"/>
        <v>100000</v>
      </c>
      <c r="CT47">
        <f t="shared" si="33"/>
        <v>100000</v>
      </c>
      <c r="CU47">
        <f t="shared" si="33"/>
        <v>100000</v>
      </c>
      <c r="CV47">
        <f t="shared" si="33"/>
        <v>100000</v>
      </c>
      <c r="CW47">
        <f t="shared" si="33"/>
        <v>100000</v>
      </c>
      <c r="CX47">
        <f t="shared" si="33"/>
        <v>100000</v>
      </c>
      <c r="CY47">
        <f t="shared" si="33"/>
        <v>100000</v>
      </c>
      <c r="CZ47">
        <f t="shared" si="33"/>
        <v>100000</v>
      </c>
      <c r="DA47">
        <f t="shared" si="33"/>
        <v>100000</v>
      </c>
      <c r="DB47">
        <f t="shared" si="33"/>
        <v>100000</v>
      </c>
      <c r="DC47">
        <f t="shared" si="33"/>
        <v>100000</v>
      </c>
      <c r="DD47">
        <f t="shared" si="33"/>
        <v>100000</v>
      </c>
      <c r="DE47">
        <f t="shared" si="33"/>
        <v>100000</v>
      </c>
      <c r="DF47">
        <f t="shared" si="33"/>
        <v>425.57455281066797</v>
      </c>
      <c r="DG47">
        <f t="shared" si="33"/>
        <v>343.39765520457485</v>
      </c>
      <c r="DH47">
        <f t="shared" si="33"/>
        <v>5.480437938705245</v>
      </c>
      <c r="DI47">
        <f t="shared" si="33"/>
        <v>117.98372769157619</v>
      </c>
      <c r="DJ47">
        <f t="shared" si="34"/>
        <v>100000</v>
      </c>
      <c r="DK47" s="10">
        <f t="shared" si="39"/>
        <v>47</v>
      </c>
      <c r="DL47">
        <f t="shared" si="40"/>
        <v>5.480437938705245</v>
      </c>
      <c r="DM47">
        <f t="shared" si="41"/>
        <v>0.39186097227002903</v>
      </c>
      <c r="DN47">
        <f t="shared" si="42"/>
        <v>47</v>
      </c>
      <c r="DO47" s="3">
        <f>INDEX($BN$4:$DJ$5,1,$DN47)</f>
        <v>654.36</v>
      </c>
      <c r="DP47" s="4">
        <f>INDEX($BN$4:$DJ$5,2,$DN47)</f>
        <v>429.02</v>
      </c>
      <c r="DQ47" s="5">
        <f>$D46</f>
        <v>677.92</v>
      </c>
      <c r="DR47" s="6">
        <f>$E46</f>
        <v>389.12</v>
      </c>
      <c r="DS47" t="e">
        <f t="shared" si="43"/>
        <v>#REF!</v>
      </c>
    </row>
    <row r="48" spans="1:123" ht="12.75" thickBot="1">
      <c r="A48" t="s">
        <v>144</v>
      </c>
      <c r="B48">
        <v>38</v>
      </c>
      <c r="D48">
        <v>646.76</v>
      </c>
      <c r="E48">
        <v>468.92</v>
      </c>
      <c r="F48">
        <v>0.022116853439947928</v>
      </c>
      <c r="I48">
        <f t="shared" si="35"/>
        <v>159.64523168576</v>
      </c>
      <c r="J48">
        <f t="shared" si="36"/>
        <v>164.33627110288222</v>
      </c>
      <c r="K48">
        <f t="shared" si="36"/>
        <v>192.63762976116584</v>
      </c>
      <c r="L48">
        <f t="shared" si="36"/>
        <v>131.32010508676882</v>
      </c>
      <c r="M48">
        <f t="shared" si="36"/>
        <v>394.5260214485225</v>
      </c>
      <c r="N48">
        <f t="shared" si="36"/>
        <v>138.4671195627323</v>
      </c>
      <c r="O48">
        <f t="shared" si="36"/>
        <v>127.11780992449482</v>
      </c>
      <c r="P48">
        <f t="shared" si="36"/>
        <v>143.5540218872324</v>
      </c>
      <c r="Q48">
        <f t="shared" si="36"/>
        <v>299.0392348839864</v>
      </c>
      <c r="R48">
        <f t="shared" si="36"/>
        <v>99.52010651119699</v>
      </c>
      <c r="S48">
        <f t="shared" si="36"/>
        <v>98.16437846795543</v>
      </c>
      <c r="T48">
        <f t="shared" si="36"/>
        <v>103.83391353502955</v>
      </c>
      <c r="U48">
        <f t="shared" si="36"/>
        <v>112.8369673466989</v>
      </c>
      <c r="V48">
        <f t="shared" si="36"/>
        <v>63.84452364925283</v>
      </c>
      <c r="W48">
        <f t="shared" si="36"/>
        <v>49.033254022143005</v>
      </c>
      <c r="X48">
        <f t="shared" si="36"/>
        <v>34.30328847209845</v>
      </c>
      <c r="Y48">
        <f t="shared" si="36"/>
        <v>50.30373345985368</v>
      </c>
      <c r="Z48">
        <f t="shared" si="36"/>
        <v>124.41097861523315</v>
      </c>
      <c r="AA48">
        <f t="shared" si="36"/>
        <v>190.68050136288187</v>
      </c>
      <c r="AB48">
        <f t="shared" si="36"/>
        <v>274.2939394153651</v>
      </c>
      <c r="AC48">
        <f t="shared" si="36"/>
        <v>139.7955907745305</v>
      </c>
      <c r="AD48">
        <f t="shared" si="36"/>
        <v>312.9292501508927</v>
      </c>
      <c r="AE48">
        <f t="shared" si="36"/>
        <v>354.3686938768717</v>
      </c>
      <c r="AF48">
        <f t="shared" si="36"/>
        <v>89.80389746553321</v>
      </c>
      <c r="AG48">
        <f t="shared" si="36"/>
        <v>247.21300046720845</v>
      </c>
      <c r="AH48">
        <f aca="true" t="shared" si="44" ref="J48:BE53">SQRT(($D48-AH$9)^2+($E48-AH$10)^2)</f>
        <v>78.82962387326229</v>
      </c>
      <c r="AI48">
        <f t="shared" si="44"/>
        <v>254.12682896538092</v>
      </c>
      <c r="AJ48">
        <f t="shared" si="44"/>
        <v>143.11881637297034</v>
      </c>
      <c r="AK48">
        <f t="shared" si="44"/>
        <v>174.95261186961457</v>
      </c>
      <c r="AL48">
        <f t="shared" si="44"/>
        <v>163.78664170194102</v>
      </c>
      <c r="AM48">
        <f t="shared" si="44"/>
        <v>123.00089918370517</v>
      </c>
      <c r="AN48">
        <f t="shared" si="44"/>
        <v>172.36592238606792</v>
      </c>
      <c r="AO48">
        <f t="shared" si="44"/>
        <v>202.11142273508443</v>
      </c>
      <c r="AP48">
        <f t="shared" si="44"/>
        <v>219.05541581983317</v>
      </c>
      <c r="AQ48">
        <f t="shared" si="44"/>
        <v>142.58560095605725</v>
      </c>
      <c r="AR48">
        <f t="shared" si="44"/>
        <v>85.66787962824806</v>
      </c>
      <c r="AS48">
        <f t="shared" si="44"/>
        <v>44.693234387320906</v>
      </c>
      <c r="AT48">
        <f t="shared" si="44"/>
        <v>0</v>
      </c>
      <c r="AU48">
        <f t="shared" si="44"/>
        <v>138.88363186495377</v>
      </c>
      <c r="AV48">
        <f t="shared" si="44"/>
        <v>160.76470259357308</v>
      </c>
      <c r="AW48">
        <f t="shared" si="44"/>
        <v>216.18927725490917</v>
      </c>
      <c r="AX48">
        <f t="shared" si="44"/>
        <v>159.24856545664704</v>
      </c>
      <c r="AY48">
        <f t="shared" si="44"/>
        <v>77.25223362466615</v>
      </c>
      <c r="AZ48">
        <f t="shared" si="44"/>
        <v>281.3111537070651</v>
      </c>
      <c r="BA48">
        <f t="shared" si="44"/>
        <v>446.73085096062033</v>
      </c>
      <c r="BB48">
        <f t="shared" si="44"/>
        <v>300.3464326407091</v>
      </c>
      <c r="BC48">
        <f t="shared" si="44"/>
        <v>40.617360820220746</v>
      </c>
      <c r="BD48">
        <f t="shared" si="44"/>
        <v>110.33946347522263</v>
      </c>
      <c r="BE48">
        <f t="shared" si="44"/>
        <v>190.8814553590788</v>
      </c>
      <c r="BF48" t="str">
        <f t="shared" si="10"/>
        <v>State &amp; Mitchell</v>
      </c>
      <c r="BI48">
        <v>38</v>
      </c>
      <c r="BJ48">
        <f t="shared" si="11"/>
        <v>646.76</v>
      </c>
      <c r="BK48">
        <f t="shared" si="12"/>
        <v>468.92</v>
      </c>
      <c r="BL48">
        <v>38</v>
      </c>
      <c r="BN48">
        <f t="shared" si="38"/>
        <v>100000</v>
      </c>
      <c r="BO48">
        <f t="shared" si="38"/>
        <v>100000</v>
      </c>
      <c r="BP48">
        <f t="shared" si="38"/>
        <v>100000</v>
      </c>
      <c r="BQ48">
        <f t="shared" si="38"/>
        <v>100000</v>
      </c>
      <c r="BR48">
        <f t="shared" si="38"/>
        <v>100000</v>
      </c>
      <c r="BS48">
        <f t="shared" si="38"/>
        <v>100000</v>
      </c>
      <c r="BT48">
        <f t="shared" si="38"/>
        <v>100000</v>
      </c>
      <c r="BU48">
        <f t="shared" si="38"/>
        <v>100000</v>
      </c>
      <c r="BV48">
        <f t="shared" si="38"/>
        <v>100000</v>
      </c>
      <c r="BW48">
        <f t="shared" si="38"/>
        <v>100000</v>
      </c>
      <c r="BX48">
        <f t="shared" si="38"/>
        <v>100000</v>
      </c>
      <c r="BY48">
        <f t="shared" si="38"/>
        <v>100000</v>
      </c>
      <c r="BZ48">
        <f t="shared" si="38"/>
        <v>100000</v>
      </c>
      <c r="CA48">
        <f t="shared" si="38"/>
        <v>100000</v>
      </c>
      <c r="CB48">
        <f t="shared" si="38"/>
        <v>100000</v>
      </c>
      <c r="CC48">
        <f t="shared" si="37"/>
        <v>100000</v>
      </c>
      <c r="CD48">
        <f t="shared" si="32"/>
        <v>100000</v>
      </c>
      <c r="CE48">
        <f t="shared" si="32"/>
        <v>100000</v>
      </c>
      <c r="CF48">
        <f t="shared" si="32"/>
        <v>100000</v>
      </c>
      <c r="CG48">
        <f t="shared" si="32"/>
        <v>100000</v>
      </c>
      <c r="CH48">
        <f t="shared" si="32"/>
        <v>100000</v>
      </c>
      <c r="CI48">
        <f t="shared" si="32"/>
        <v>100000</v>
      </c>
      <c r="CJ48">
        <f t="shared" si="32"/>
        <v>100000</v>
      </c>
      <c r="CK48">
        <f t="shared" si="32"/>
        <v>100000</v>
      </c>
      <c r="CL48">
        <f t="shared" si="32"/>
        <v>100000</v>
      </c>
      <c r="CM48">
        <f t="shared" si="32"/>
        <v>100000</v>
      </c>
      <c r="CN48">
        <f t="shared" si="32"/>
        <v>100000</v>
      </c>
      <c r="CO48">
        <f t="shared" si="32"/>
        <v>100000</v>
      </c>
      <c r="CP48">
        <f t="shared" si="32"/>
        <v>100000</v>
      </c>
      <c r="CQ48">
        <f t="shared" si="32"/>
        <v>100000</v>
      </c>
      <c r="CR48">
        <f t="shared" si="32"/>
        <v>100000</v>
      </c>
      <c r="CS48">
        <f t="shared" si="32"/>
        <v>100000</v>
      </c>
      <c r="CT48">
        <f t="shared" si="33"/>
        <v>100000</v>
      </c>
      <c r="CU48">
        <f t="shared" si="33"/>
        <v>100000</v>
      </c>
      <c r="CV48">
        <f t="shared" si="33"/>
        <v>100000</v>
      </c>
      <c r="CW48">
        <f t="shared" si="33"/>
        <v>100000</v>
      </c>
      <c r="CX48">
        <f t="shared" si="33"/>
        <v>100000</v>
      </c>
      <c r="CY48">
        <f t="shared" si="33"/>
        <v>100000</v>
      </c>
      <c r="CZ48">
        <f t="shared" si="33"/>
        <v>100000</v>
      </c>
      <c r="DA48">
        <f t="shared" si="33"/>
        <v>100000</v>
      </c>
      <c r="DB48">
        <f t="shared" si="33"/>
        <v>100000</v>
      </c>
      <c r="DC48">
        <f t="shared" si="33"/>
        <v>100000</v>
      </c>
      <c r="DD48">
        <f t="shared" si="33"/>
        <v>100000</v>
      </c>
      <c r="DE48">
        <f t="shared" si="33"/>
        <v>100000</v>
      </c>
      <c r="DF48">
        <f t="shared" si="33"/>
        <v>446.73085096062033</v>
      </c>
      <c r="DG48">
        <f t="shared" si="33"/>
        <v>300.3464326407091</v>
      </c>
      <c r="DH48">
        <f t="shared" si="33"/>
        <v>40.617360820220746</v>
      </c>
      <c r="DI48">
        <f t="shared" si="33"/>
        <v>110.33946347522263</v>
      </c>
      <c r="DJ48">
        <f t="shared" si="34"/>
        <v>100000</v>
      </c>
      <c r="DK48" s="10">
        <f t="shared" si="39"/>
        <v>47</v>
      </c>
      <c r="DL48">
        <f t="shared" si="40"/>
        <v>40.617360820220746</v>
      </c>
      <c r="DM48">
        <f t="shared" si="41"/>
        <v>0.8983282163783054</v>
      </c>
      <c r="DN48">
        <f t="shared" si="42"/>
        <v>47</v>
      </c>
      <c r="DO48" s="5">
        <f>$D47</f>
        <v>651.32</v>
      </c>
      <c r="DP48" s="6">
        <f>$E47</f>
        <v>424.46</v>
      </c>
      <c r="DQ48" s="3">
        <f>INDEX($BN$4:$DJ$5,1,$DN48)</f>
        <v>654.36</v>
      </c>
      <c r="DR48" s="4">
        <f>INDEX($BN$4:$DJ$5,2,$DN48)</f>
        <v>429.02</v>
      </c>
      <c r="DS48" t="e">
        <f t="shared" si="43"/>
        <v>#REF!</v>
      </c>
    </row>
    <row r="49" spans="1:123" ht="12.75" thickBot="1">
      <c r="A49" t="s">
        <v>0</v>
      </c>
      <c r="B49">
        <v>39</v>
      </c>
      <c r="D49">
        <v>759.62</v>
      </c>
      <c r="E49">
        <v>549.86</v>
      </c>
      <c r="F49">
        <v>0.015453606748886035</v>
      </c>
      <c r="I49">
        <f t="shared" si="35"/>
        <v>283.1696156016743</v>
      </c>
      <c r="J49">
        <f t="shared" si="44"/>
        <v>296.09121094689726</v>
      </c>
      <c r="K49">
        <f t="shared" si="44"/>
        <v>331.2440266631234</v>
      </c>
      <c r="L49">
        <f t="shared" si="44"/>
        <v>254.74543607295504</v>
      </c>
      <c r="M49">
        <f t="shared" si="44"/>
        <v>533.3992740902447</v>
      </c>
      <c r="N49">
        <f t="shared" si="44"/>
        <v>245.5929152072592</v>
      </c>
      <c r="O49">
        <f t="shared" si="44"/>
        <v>228.2006783513143</v>
      </c>
      <c r="P49">
        <f t="shared" si="44"/>
        <v>280.692447351189</v>
      </c>
      <c r="Q49">
        <f t="shared" si="44"/>
        <v>437.9001758391974</v>
      </c>
      <c r="R49">
        <f t="shared" si="44"/>
        <v>232.57397016863257</v>
      </c>
      <c r="S49">
        <f t="shared" si="44"/>
        <v>224.17584615653843</v>
      </c>
      <c r="T49">
        <f t="shared" si="44"/>
        <v>240.28322787910102</v>
      </c>
      <c r="U49">
        <f t="shared" si="44"/>
        <v>251.38227861167937</v>
      </c>
      <c r="V49">
        <f t="shared" si="44"/>
        <v>194.67352156880506</v>
      </c>
      <c r="W49">
        <f t="shared" si="44"/>
        <v>185.97030730737637</v>
      </c>
      <c r="X49">
        <f t="shared" si="44"/>
        <v>173.13535629674263</v>
      </c>
      <c r="Y49">
        <f t="shared" si="44"/>
        <v>168.07602327518347</v>
      </c>
      <c r="Z49">
        <f t="shared" si="44"/>
        <v>201.50357713946417</v>
      </c>
      <c r="AA49">
        <f t="shared" si="44"/>
        <v>233.85411178766986</v>
      </c>
      <c r="AB49">
        <f t="shared" si="44"/>
        <v>288.28078326520483</v>
      </c>
      <c r="AC49">
        <f t="shared" si="44"/>
        <v>170.70418858364312</v>
      </c>
      <c r="AD49">
        <f t="shared" si="44"/>
        <v>273.93994159304333</v>
      </c>
      <c r="AE49">
        <f t="shared" si="44"/>
        <v>440.15254173979275</v>
      </c>
      <c r="AF49">
        <f t="shared" si="44"/>
        <v>103.69753709707865</v>
      </c>
      <c r="AG49">
        <f t="shared" si="44"/>
        <v>371.2366625213625</v>
      </c>
      <c r="AH49">
        <f t="shared" si="44"/>
        <v>207.83742107714872</v>
      </c>
      <c r="AI49">
        <f t="shared" si="44"/>
        <v>332.977371603537</v>
      </c>
      <c r="AJ49">
        <f t="shared" si="44"/>
        <v>268.3749831858402</v>
      </c>
      <c r="AK49">
        <f t="shared" si="44"/>
        <v>312.7837419048503</v>
      </c>
      <c r="AL49">
        <f t="shared" si="44"/>
        <v>296.9622265541529</v>
      </c>
      <c r="AM49">
        <f t="shared" si="44"/>
        <v>238.86408269139167</v>
      </c>
      <c r="AN49">
        <f t="shared" si="44"/>
        <v>282.9533177045288</v>
      </c>
      <c r="AO49">
        <f t="shared" si="44"/>
        <v>288.96245430851394</v>
      </c>
      <c r="AP49">
        <f t="shared" si="44"/>
        <v>284.530947350196</v>
      </c>
      <c r="AQ49">
        <f t="shared" si="44"/>
        <v>233.6873329900446</v>
      </c>
      <c r="AR49">
        <f t="shared" si="44"/>
        <v>180.31150157435883</v>
      </c>
      <c r="AS49">
        <f t="shared" si="44"/>
        <v>165.6926371327344</v>
      </c>
      <c r="AT49">
        <f t="shared" si="44"/>
        <v>138.88363186495377</v>
      </c>
      <c r="AU49">
        <f t="shared" si="44"/>
        <v>0</v>
      </c>
      <c r="AV49">
        <f t="shared" si="44"/>
        <v>84.21437881977164</v>
      </c>
      <c r="AW49">
        <f t="shared" si="44"/>
        <v>197.04713040285563</v>
      </c>
      <c r="AX49">
        <f t="shared" si="44"/>
        <v>188.16485750532698</v>
      </c>
      <c r="AY49">
        <f t="shared" si="44"/>
        <v>127.38164545961872</v>
      </c>
      <c r="AZ49">
        <f t="shared" si="44"/>
        <v>404.41445325309525</v>
      </c>
      <c r="BA49">
        <f t="shared" si="44"/>
        <v>585.5977544355853</v>
      </c>
      <c r="BB49">
        <f t="shared" si="44"/>
        <v>300.9659974149904</v>
      </c>
      <c r="BC49">
        <f t="shared" si="44"/>
        <v>160.25596151157688</v>
      </c>
      <c r="BD49">
        <f t="shared" si="44"/>
        <v>241.7484022697978</v>
      </c>
      <c r="BE49">
        <f t="shared" si="44"/>
        <v>208.3678986792352</v>
      </c>
      <c r="BF49" t="str">
        <f t="shared" si="10"/>
        <v>Slaterville &amp; Honess</v>
      </c>
      <c r="BI49">
        <v>39</v>
      </c>
      <c r="BJ49">
        <f t="shared" si="11"/>
        <v>759.62</v>
      </c>
      <c r="BK49">
        <f t="shared" si="12"/>
        <v>549.86</v>
      </c>
      <c r="BL49">
        <v>39</v>
      </c>
      <c r="BN49">
        <f t="shared" si="38"/>
        <v>100000</v>
      </c>
      <c r="BO49">
        <f t="shared" si="38"/>
        <v>100000</v>
      </c>
      <c r="BP49">
        <f t="shared" si="38"/>
        <v>100000</v>
      </c>
      <c r="BQ49">
        <f t="shared" si="38"/>
        <v>100000</v>
      </c>
      <c r="BR49">
        <f t="shared" si="38"/>
        <v>100000</v>
      </c>
      <c r="BS49">
        <f t="shared" si="38"/>
        <v>100000</v>
      </c>
      <c r="BT49">
        <f t="shared" si="38"/>
        <v>100000</v>
      </c>
      <c r="BU49">
        <f t="shared" si="38"/>
        <v>100000</v>
      </c>
      <c r="BV49">
        <f t="shared" si="38"/>
        <v>100000</v>
      </c>
      <c r="BW49">
        <f t="shared" si="38"/>
        <v>100000</v>
      </c>
      <c r="BX49">
        <f t="shared" si="38"/>
        <v>100000</v>
      </c>
      <c r="BY49">
        <f t="shared" si="38"/>
        <v>100000</v>
      </c>
      <c r="BZ49">
        <f t="shared" si="38"/>
        <v>100000</v>
      </c>
      <c r="CA49">
        <f t="shared" si="38"/>
        <v>100000</v>
      </c>
      <c r="CB49">
        <f t="shared" si="38"/>
        <v>100000</v>
      </c>
      <c r="CC49">
        <f t="shared" si="37"/>
        <v>100000</v>
      </c>
      <c r="CD49">
        <f t="shared" si="32"/>
        <v>100000</v>
      </c>
      <c r="CE49">
        <f t="shared" si="32"/>
        <v>100000</v>
      </c>
      <c r="CF49">
        <f t="shared" si="32"/>
        <v>100000</v>
      </c>
      <c r="CG49">
        <f t="shared" si="32"/>
        <v>100000</v>
      </c>
      <c r="CH49">
        <f t="shared" si="32"/>
        <v>100000</v>
      </c>
      <c r="CI49">
        <f t="shared" si="32"/>
        <v>100000</v>
      </c>
      <c r="CJ49">
        <f t="shared" si="32"/>
        <v>100000</v>
      </c>
      <c r="CK49">
        <f t="shared" si="32"/>
        <v>100000</v>
      </c>
      <c r="CL49">
        <f t="shared" si="32"/>
        <v>100000</v>
      </c>
      <c r="CM49">
        <f t="shared" si="32"/>
        <v>100000</v>
      </c>
      <c r="CN49">
        <f t="shared" si="32"/>
        <v>100000</v>
      </c>
      <c r="CO49">
        <f t="shared" si="32"/>
        <v>100000</v>
      </c>
      <c r="CP49">
        <f t="shared" si="32"/>
        <v>100000</v>
      </c>
      <c r="CQ49">
        <f t="shared" si="32"/>
        <v>100000</v>
      </c>
      <c r="CR49">
        <f t="shared" si="32"/>
        <v>100000</v>
      </c>
      <c r="CS49">
        <f t="shared" si="32"/>
        <v>100000</v>
      </c>
      <c r="CT49">
        <f t="shared" si="33"/>
        <v>100000</v>
      </c>
      <c r="CU49">
        <f t="shared" si="33"/>
        <v>100000</v>
      </c>
      <c r="CV49">
        <f t="shared" si="33"/>
        <v>100000</v>
      </c>
      <c r="CW49">
        <f t="shared" si="33"/>
        <v>100000</v>
      </c>
      <c r="CX49">
        <f t="shared" si="33"/>
        <v>100000</v>
      </c>
      <c r="CY49">
        <f t="shared" si="33"/>
        <v>100000</v>
      </c>
      <c r="CZ49">
        <f t="shared" si="33"/>
        <v>100000</v>
      </c>
      <c r="DA49">
        <f t="shared" si="33"/>
        <v>100000</v>
      </c>
      <c r="DB49">
        <f t="shared" si="33"/>
        <v>100000</v>
      </c>
      <c r="DC49">
        <f t="shared" si="33"/>
        <v>100000</v>
      </c>
      <c r="DD49">
        <f t="shared" si="33"/>
        <v>100000</v>
      </c>
      <c r="DE49">
        <f t="shared" si="33"/>
        <v>100000</v>
      </c>
      <c r="DF49">
        <f t="shared" si="33"/>
        <v>585.5977544355853</v>
      </c>
      <c r="DG49">
        <f t="shared" si="33"/>
        <v>300.9659974149904</v>
      </c>
      <c r="DH49">
        <f t="shared" si="33"/>
        <v>160.25596151157688</v>
      </c>
      <c r="DI49">
        <f t="shared" si="33"/>
        <v>241.7484022697978</v>
      </c>
      <c r="DJ49">
        <f t="shared" si="34"/>
        <v>100000</v>
      </c>
      <c r="DK49" s="10">
        <f t="shared" si="39"/>
        <v>47</v>
      </c>
      <c r="DL49">
        <f t="shared" si="40"/>
        <v>160.25596151157688</v>
      </c>
      <c r="DM49">
        <f t="shared" si="41"/>
        <v>2.476532608364525</v>
      </c>
      <c r="DN49">
        <f t="shared" si="42"/>
        <v>47</v>
      </c>
      <c r="DO49" s="3">
        <f>INDEX($BN$4:$DJ$5,1,$DN49)</f>
        <v>654.36</v>
      </c>
      <c r="DP49" s="4">
        <f>INDEX($BN$4:$DJ$5,2,$DN49)</f>
        <v>429.02</v>
      </c>
      <c r="DQ49" s="5">
        <f>$D48</f>
        <v>646.76</v>
      </c>
      <c r="DR49" s="6">
        <f>$E48</f>
        <v>468.92</v>
      </c>
      <c r="DS49" t="e">
        <f t="shared" si="43"/>
        <v>#REF!</v>
      </c>
    </row>
    <row r="50" spans="1:123" ht="12.75" thickBot="1">
      <c r="A50" t="s">
        <v>1</v>
      </c>
      <c r="B50">
        <v>40</v>
      </c>
      <c r="D50">
        <v>807.12</v>
      </c>
      <c r="E50">
        <v>480.32</v>
      </c>
      <c r="F50">
        <v>0.030779074138328106</v>
      </c>
      <c r="I50">
        <f t="shared" si="35"/>
        <v>320.05024855481673</v>
      </c>
      <c r="J50">
        <f t="shared" si="44"/>
        <v>324.5629362696856</v>
      </c>
      <c r="K50">
        <f t="shared" si="44"/>
        <v>343.8385347804984</v>
      </c>
      <c r="L50">
        <f t="shared" si="44"/>
        <v>291.48477078571364</v>
      </c>
      <c r="M50">
        <f t="shared" si="44"/>
        <v>537.2208253595536</v>
      </c>
      <c r="N50">
        <f t="shared" si="44"/>
        <v>292.8402390382852</v>
      </c>
      <c r="O50">
        <f t="shared" si="44"/>
        <v>278.0000633093453</v>
      </c>
      <c r="P50">
        <f t="shared" si="44"/>
        <v>300.23102371340644</v>
      </c>
      <c r="Q50">
        <f t="shared" si="44"/>
        <v>445.2662089132747</v>
      </c>
      <c r="R50">
        <f t="shared" si="44"/>
        <v>259.9669402058654</v>
      </c>
      <c r="S50">
        <f t="shared" si="44"/>
        <v>258.4807373867538</v>
      </c>
      <c r="T50">
        <f t="shared" si="44"/>
        <v>262.3926828248074</v>
      </c>
      <c r="U50">
        <f t="shared" si="44"/>
        <v>267.010238754996</v>
      </c>
      <c r="V50">
        <f t="shared" si="44"/>
        <v>224.52952055353438</v>
      </c>
      <c r="W50">
        <f t="shared" si="44"/>
        <v>195.70332036018195</v>
      </c>
      <c r="X50">
        <f t="shared" si="44"/>
        <v>189.86048878057807</v>
      </c>
      <c r="Y50">
        <f t="shared" si="44"/>
        <v>205.51642270144742</v>
      </c>
      <c r="Z50">
        <f t="shared" si="44"/>
        <v>260.2445196349003</v>
      </c>
      <c r="AA50">
        <f t="shared" si="44"/>
        <v>305.5488294855668</v>
      </c>
      <c r="AB50">
        <f t="shared" si="44"/>
        <v>368.08428871659277</v>
      </c>
      <c r="AC50">
        <f t="shared" si="44"/>
        <v>242.12710215917588</v>
      </c>
      <c r="AD50">
        <f t="shared" si="44"/>
        <v>358.135233117324</v>
      </c>
      <c r="AE50">
        <f t="shared" si="44"/>
        <v>501.4076600930624</v>
      </c>
      <c r="AF50">
        <f t="shared" si="44"/>
        <v>169.78559891816505</v>
      </c>
      <c r="AG50">
        <f t="shared" si="44"/>
        <v>407.9354424415707</v>
      </c>
      <c r="AH50">
        <f t="shared" si="44"/>
        <v>204.17637277608793</v>
      </c>
      <c r="AI50">
        <f t="shared" si="44"/>
        <v>395.7164990242383</v>
      </c>
      <c r="AJ50">
        <f t="shared" si="44"/>
        <v>253.07343835337602</v>
      </c>
      <c r="AK50">
        <f t="shared" si="44"/>
        <v>314.46462758154536</v>
      </c>
      <c r="AL50">
        <f t="shared" si="44"/>
        <v>289.2479849540874</v>
      </c>
      <c r="AM50">
        <f t="shared" si="44"/>
        <v>218.60042909381488</v>
      </c>
      <c r="AN50">
        <f t="shared" si="44"/>
        <v>253.18496321859237</v>
      </c>
      <c r="AO50">
        <f t="shared" si="44"/>
        <v>242.45786768013943</v>
      </c>
      <c r="AP50">
        <f t="shared" si="44"/>
        <v>226.68011293450513</v>
      </c>
      <c r="AQ50">
        <f t="shared" si="44"/>
        <v>196.81285527119405</v>
      </c>
      <c r="AR50">
        <f t="shared" si="44"/>
        <v>158.1457555548046</v>
      </c>
      <c r="AS50">
        <f t="shared" si="44"/>
        <v>165.5112672901757</v>
      </c>
      <c r="AT50">
        <f t="shared" si="44"/>
        <v>160.76470259357308</v>
      </c>
      <c r="AU50">
        <f t="shared" si="44"/>
        <v>84.21437881977164</v>
      </c>
      <c r="AV50">
        <f t="shared" si="44"/>
        <v>0</v>
      </c>
      <c r="AW50">
        <f t="shared" si="44"/>
        <v>115.35550788757334</v>
      </c>
      <c r="AX50">
        <f t="shared" si="44"/>
        <v>125.96756407901205</v>
      </c>
      <c r="AY50">
        <f t="shared" si="44"/>
        <v>105.39435468752585</v>
      </c>
      <c r="AZ50">
        <f t="shared" si="44"/>
        <v>378.1924108175625</v>
      </c>
      <c r="BA50">
        <f t="shared" si="44"/>
        <v>588.5768221736225</v>
      </c>
      <c r="BB50">
        <f t="shared" si="44"/>
        <v>382.95724304418115</v>
      </c>
      <c r="BC50">
        <f t="shared" si="44"/>
        <v>161.14374824981576</v>
      </c>
      <c r="BD50">
        <f t="shared" si="44"/>
        <v>270.99861918467406</v>
      </c>
      <c r="BE50">
        <f t="shared" si="44"/>
        <v>285.32129888951516</v>
      </c>
      <c r="BF50" t="str">
        <f t="shared" si="10"/>
        <v>Pinetree &amp; Mitchell</v>
      </c>
      <c r="BI50">
        <v>40</v>
      </c>
      <c r="BJ50">
        <f t="shared" si="11"/>
        <v>807.12</v>
      </c>
      <c r="BK50">
        <f t="shared" si="12"/>
        <v>480.32</v>
      </c>
      <c r="BL50">
        <v>40</v>
      </c>
      <c r="BN50">
        <f t="shared" si="38"/>
        <v>100000</v>
      </c>
      <c r="BO50">
        <f t="shared" si="38"/>
        <v>100000</v>
      </c>
      <c r="BP50">
        <f t="shared" si="38"/>
        <v>100000</v>
      </c>
      <c r="BQ50">
        <f t="shared" si="38"/>
        <v>100000</v>
      </c>
      <c r="BR50">
        <f t="shared" si="38"/>
        <v>100000</v>
      </c>
      <c r="BS50">
        <f t="shared" si="38"/>
        <v>100000</v>
      </c>
      <c r="BT50">
        <f t="shared" si="38"/>
        <v>100000</v>
      </c>
      <c r="BU50">
        <f t="shared" si="38"/>
        <v>100000</v>
      </c>
      <c r="BV50">
        <f t="shared" si="38"/>
        <v>100000</v>
      </c>
      <c r="BW50">
        <f t="shared" si="38"/>
        <v>100000</v>
      </c>
      <c r="BX50">
        <f t="shared" si="38"/>
        <v>100000</v>
      </c>
      <c r="BY50">
        <f t="shared" si="38"/>
        <v>100000</v>
      </c>
      <c r="BZ50">
        <f t="shared" si="38"/>
        <v>100000</v>
      </c>
      <c r="CA50">
        <f t="shared" si="38"/>
        <v>100000</v>
      </c>
      <c r="CB50">
        <f t="shared" si="38"/>
        <v>100000</v>
      </c>
      <c r="CC50">
        <f t="shared" si="37"/>
        <v>100000</v>
      </c>
      <c r="CD50">
        <f t="shared" si="32"/>
        <v>100000</v>
      </c>
      <c r="CE50">
        <f t="shared" si="32"/>
        <v>100000</v>
      </c>
      <c r="CF50">
        <f t="shared" si="32"/>
        <v>100000</v>
      </c>
      <c r="CG50">
        <f t="shared" si="32"/>
        <v>100000</v>
      </c>
      <c r="CH50">
        <f t="shared" si="32"/>
        <v>100000</v>
      </c>
      <c r="CI50">
        <f t="shared" si="32"/>
        <v>100000</v>
      </c>
      <c r="CJ50">
        <f t="shared" si="32"/>
        <v>100000</v>
      </c>
      <c r="CK50">
        <f t="shared" si="32"/>
        <v>100000</v>
      </c>
      <c r="CL50">
        <f t="shared" si="32"/>
        <v>100000</v>
      </c>
      <c r="CM50">
        <f t="shared" si="32"/>
        <v>100000</v>
      </c>
      <c r="CN50">
        <f t="shared" si="32"/>
        <v>100000</v>
      </c>
      <c r="CO50">
        <f t="shared" si="32"/>
        <v>100000</v>
      </c>
      <c r="CP50">
        <f t="shared" si="32"/>
        <v>100000</v>
      </c>
      <c r="CQ50">
        <f t="shared" si="32"/>
        <v>100000</v>
      </c>
      <c r="CR50">
        <f t="shared" si="32"/>
        <v>100000</v>
      </c>
      <c r="CS50">
        <f t="shared" si="32"/>
        <v>100000</v>
      </c>
      <c r="CT50">
        <f t="shared" si="33"/>
        <v>100000</v>
      </c>
      <c r="CU50">
        <f t="shared" si="33"/>
        <v>100000</v>
      </c>
      <c r="CV50">
        <f t="shared" si="33"/>
        <v>100000</v>
      </c>
      <c r="CW50">
        <f t="shared" si="33"/>
        <v>100000</v>
      </c>
      <c r="CX50">
        <f t="shared" si="33"/>
        <v>100000</v>
      </c>
      <c r="CY50">
        <f t="shared" si="33"/>
        <v>100000</v>
      </c>
      <c r="CZ50">
        <f t="shared" si="33"/>
        <v>100000</v>
      </c>
      <c r="DA50">
        <f t="shared" si="33"/>
        <v>100000</v>
      </c>
      <c r="DB50">
        <f t="shared" si="33"/>
        <v>100000</v>
      </c>
      <c r="DC50">
        <f t="shared" si="33"/>
        <v>100000</v>
      </c>
      <c r="DD50">
        <f t="shared" si="33"/>
        <v>100000</v>
      </c>
      <c r="DE50">
        <f t="shared" si="33"/>
        <v>100000</v>
      </c>
      <c r="DF50">
        <f t="shared" si="33"/>
        <v>588.5768221736225</v>
      </c>
      <c r="DG50">
        <f t="shared" si="33"/>
        <v>382.95724304418115</v>
      </c>
      <c r="DH50">
        <f t="shared" si="33"/>
        <v>161.14374824981576</v>
      </c>
      <c r="DI50">
        <f t="shared" si="33"/>
        <v>270.99861918467406</v>
      </c>
      <c r="DJ50">
        <f t="shared" si="34"/>
        <v>100000</v>
      </c>
      <c r="DK50" s="10">
        <f t="shared" si="39"/>
        <v>47</v>
      </c>
      <c r="DL50">
        <f t="shared" si="40"/>
        <v>161.14374824981576</v>
      </c>
      <c r="DM50">
        <f t="shared" si="41"/>
        <v>4.959855374309159</v>
      </c>
      <c r="DN50">
        <f t="shared" si="42"/>
        <v>47</v>
      </c>
      <c r="DO50" s="5">
        <f>$D49</f>
        <v>759.62</v>
      </c>
      <c r="DP50" s="6">
        <f>$E49</f>
        <v>549.86</v>
      </c>
      <c r="DQ50" s="3">
        <f>INDEX($BN$4:$DJ$5,1,$DN50)</f>
        <v>654.36</v>
      </c>
      <c r="DR50" s="4">
        <f>INDEX($BN$4:$DJ$5,2,$DN50)</f>
        <v>429.02</v>
      </c>
      <c r="DS50" t="e">
        <f t="shared" si="43"/>
        <v>#REF!</v>
      </c>
    </row>
    <row r="51" spans="1:123" ht="12.75" thickBot="1">
      <c r="A51" t="s">
        <v>2</v>
      </c>
      <c r="B51">
        <v>41</v>
      </c>
      <c r="D51">
        <v>838.66</v>
      </c>
      <c r="E51">
        <v>369.36</v>
      </c>
      <c r="F51">
        <v>0.005996922021955664</v>
      </c>
      <c r="I51">
        <f t="shared" si="35"/>
        <v>366.38168567765496</v>
      </c>
      <c r="J51">
        <f t="shared" si="44"/>
        <v>360.1036872902025</v>
      </c>
      <c r="K51">
        <f t="shared" si="44"/>
        <v>357.20057334780415</v>
      </c>
      <c r="L51">
        <f t="shared" si="44"/>
        <v>340.31201213004516</v>
      </c>
      <c r="M51">
        <f t="shared" si="44"/>
        <v>526.7662194939991</v>
      </c>
      <c r="N51">
        <f t="shared" si="44"/>
        <v>353.89589938285525</v>
      </c>
      <c r="O51">
        <f t="shared" si="44"/>
        <v>343.2906203204509</v>
      </c>
      <c r="P51">
        <f t="shared" si="44"/>
        <v>327.07251428391226</v>
      </c>
      <c r="Q51">
        <f t="shared" si="44"/>
        <v>444.1096769943208</v>
      </c>
      <c r="R51">
        <f t="shared" si="44"/>
        <v>301.4379790271955</v>
      </c>
      <c r="S51">
        <f t="shared" si="44"/>
        <v>308.19710186826865</v>
      </c>
      <c r="T51">
        <f t="shared" si="44"/>
        <v>297.21563417828474</v>
      </c>
      <c r="U51">
        <f t="shared" si="44"/>
        <v>293.2147567909909</v>
      </c>
      <c r="V51">
        <f t="shared" si="44"/>
        <v>274.16124379641997</v>
      </c>
      <c r="W51">
        <f t="shared" si="44"/>
        <v>228.33194169892215</v>
      </c>
      <c r="X51">
        <f t="shared" si="44"/>
        <v>231.9712482183945</v>
      </c>
      <c r="Y51">
        <f t="shared" si="44"/>
        <v>266.4916456476638</v>
      </c>
      <c r="Z51">
        <f t="shared" si="44"/>
        <v>337.04693323037367</v>
      </c>
      <c r="AA51">
        <f t="shared" si="44"/>
        <v>394.8573033388138</v>
      </c>
      <c r="AB51">
        <f t="shared" si="44"/>
        <v>467.40216259662293</v>
      </c>
      <c r="AC51">
        <f t="shared" si="44"/>
        <v>334.11250141232364</v>
      </c>
      <c r="AD51">
        <f t="shared" si="44"/>
        <v>469.4807344290072</v>
      </c>
      <c r="AE51">
        <f t="shared" si="44"/>
        <v>570.3936707222477</v>
      </c>
      <c r="AF51">
        <f t="shared" si="44"/>
        <v>262.5602018585452</v>
      </c>
      <c r="AG51">
        <f t="shared" si="44"/>
        <v>447.8925094260899</v>
      </c>
      <c r="AH51">
        <f t="shared" si="44"/>
        <v>218.00378437082236</v>
      </c>
      <c r="AI51">
        <f t="shared" si="44"/>
        <v>469.9655280975403</v>
      </c>
      <c r="AJ51">
        <f t="shared" si="44"/>
        <v>240.22793342989902</v>
      </c>
      <c r="AK51">
        <f t="shared" si="44"/>
        <v>316.33932667311535</v>
      </c>
      <c r="AL51">
        <f t="shared" si="44"/>
        <v>281.42602082963117</v>
      </c>
      <c r="AM51">
        <f t="shared" si="44"/>
        <v>205.70744663234723</v>
      </c>
      <c r="AN51">
        <f t="shared" si="44"/>
        <v>218.6070346535078</v>
      </c>
      <c r="AO51">
        <f t="shared" si="44"/>
        <v>182.24516344748355</v>
      </c>
      <c r="AP51">
        <f t="shared" si="44"/>
        <v>148.6324715531569</v>
      </c>
      <c r="AQ51">
        <f t="shared" si="44"/>
        <v>163.59121370049178</v>
      </c>
      <c r="AR51">
        <f t="shared" si="44"/>
        <v>161.95000833590595</v>
      </c>
      <c r="AS51">
        <f t="shared" si="44"/>
        <v>195.27489751629616</v>
      </c>
      <c r="AT51">
        <f t="shared" si="44"/>
        <v>216.18927725490917</v>
      </c>
      <c r="AU51">
        <f t="shared" si="44"/>
        <v>197.04713040285563</v>
      </c>
      <c r="AV51">
        <f t="shared" si="44"/>
        <v>115.35550788757334</v>
      </c>
      <c r="AW51">
        <f t="shared" si="44"/>
        <v>0</v>
      </c>
      <c r="AX51">
        <f t="shared" si="44"/>
        <v>74.48872397886812</v>
      </c>
      <c r="AY51">
        <f t="shared" si="44"/>
        <v>139.01353603156778</v>
      </c>
      <c r="AZ51">
        <f t="shared" si="44"/>
        <v>334.4699472299416</v>
      </c>
      <c r="BA51">
        <f t="shared" si="44"/>
        <v>575.0825137317253</v>
      </c>
      <c r="BB51">
        <f t="shared" si="44"/>
        <v>486.1814509007928</v>
      </c>
      <c r="BC51">
        <f t="shared" si="44"/>
        <v>193.71578562419734</v>
      </c>
      <c r="BD51">
        <f t="shared" si="44"/>
        <v>313.2348090490582</v>
      </c>
      <c r="BE51">
        <f t="shared" si="44"/>
        <v>382.1889553610884</v>
      </c>
      <c r="BF51" t="str">
        <f t="shared" si="10"/>
        <v>Farrier &amp; Dryden</v>
      </c>
      <c r="BI51">
        <v>41</v>
      </c>
      <c r="BJ51">
        <f t="shared" si="11"/>
        <v>838.66</v>
      </c>
      <c r="BK51">
        <f t="shared" si="12"/>
        <v>369.36</v>
      </c>
      <c r="BL51">
        <v>41</v>
      </c>
      <c r="BN51">
        <f t="shared" si="38"/>
        <v>100000</v>
      </c>
      <c r="BO51">
        <f t="shared" si="38"/>
        <v>100000</v>
      </c>
      <c r="BP51">
        <f t="shared" si="38"/>
        <v>100000</v>
      </c>
      <c r="BQ51">
        <f t="shared" si="38"/>
        <v>100000</v>
      </c>
      <c r="BR51">
        <f t="shared" si="38"/>
        <v>100000</v>
      </c>
      <c r="BS51">
        <f t="shared" si="38"/>
        <v>100000</v>
      </c>
      <c r="BT51">
        <f t="shared" si="38"/>
        <v>100000</v>
      </c>
      <c r="BU51">
        <f t="shared" si="38"/>
        <v>100000</v>
      </c>
      <c r="BV51">
        <f t="shared" si="38"/>
        <v>100000</v>
      </c>
      <c r="BW51">
        <f t="shared" si="38"/>
        <v>100000</v>
      </c>
      <c r="BX51">
        <f t="shared" si="38"/>
        <v>100000</v>
      </c>
      <c r="BY51">
        <f t="shared" si="38"/>
        <v>100000</v>
      </c>
      <c r="BZ51">
        <f t="shared" si="38"/>
        <v>100000</v>
      </c>
      <c r="CA51">
        <f t="shared" si="38"/>
        <v>100000</v>
      </c>
      <c r="CB51">
        <f t="shared" si="38"/>
        <v>100000</v>
      </c>
      <c r="CC51">
        <f t="shared" si="37"/>
        <v>100000</v>
      </c>
      <c r="CD51">
        <f t="shared" si="32"/>
        <v>100000</v>
      </c>
      <c r="CE51">
        <f t="shared" si="32"/>
        <v>100000</v>
      </c>
      <c r="CF51">
        <f t="shared" si="32"/>
        <v>100000</v>
      </c>
      <c r="CG51">
        <f t="shared" si="32"/>
        <v>100000</v>
      </c>
      <c r="CH51">
        <f t="shared" si="32"/>
        <v>100000</v>
      </c>
      <c r="CI51">
        <f t="shared" si="32"/>
        <v>100000</v>
      </c>
      <c r="CJ51">
        <f t="shared" si="32"/>
        <v>100000</v>
      </c>
      <c r="CK51">
        <f t="shared" si="32"/>
        <v>100000</v>
      </c>
      <c r="CL51">
        <f t="shared" si="32"/>
        <v>100000</v>
      </c>
      <c r="CM51">
        <f t="shared" si="32"/>
        <v>100000</v>
      </c>
      <c r="CN51">
        <f t="shared" si="32"/>
        <v>100000</v>
      </c>
      <c r="CO51">
        <f t="shared" si="32"/>
        <v>100000</v>
      </c>
      <c r="CP51">
        <f t="shared" si="32"/>
        <v>100000</v>
      </c>
      <c r="CQ51">
        <f t="shared" si="32"/>
        <v>100000</v>
      </c>
      <c r="CR51">
        <f t="shared" si="32"/>
        <v>100000</v>
      </c>
      <c r="CS51">
        <f t="shared" si="32"/>
        <v>100000</v>
      </c>
      <c r="CT51">
        <f t="shared" si="33"/>
        <v>100000</v>
      </c>
      <c r="CU51">
        <f t="shared" si="33"/>
        <v>100000</v>
      </c>
      <c r="CV51">
        <f t="shared" si="33"/>
        <v>100000</v>
      </c>
      <c r="CW51">
        <f t="shared" si="33"/>
        <v>100000</v>
      </c>
      <c r="CX51">
        <f t="shared" si="33"/>
        <v>100000</v>
      </c>
      <c r="CY51">
        <f t="shared" si="33"/>
        <v>100000</v>
      </c>
      <c r="CZ51">
        <f t="shared" si="33"/>
        <v>100000</v>
      </c>
      <c r="DA51">
        <f t="shared" si="33"/>
        <v>100000</v>
      </c>
      <c r="DB51">
        <f t="shared" si="33"/>
        <v>100000</v>
      </c>
      <c r="DC51">
        <f t="shared" si="33"/>
        <v>100000</v>
      </c>
      <c r="DD51">
        <f t="shared" si="33"/>
        <v>100000</v>
      </c>
      <c r="DE51">
        <f t="shared" si="33"/>
        <v>100000</v>
      </c>
      <c r="DF51">
        <f t="shared" si="33"/>
        <v>575.0825137317253</v>
      </c>
      <c r="DG51">
        <f t="shared" si="33"/>
        <v>486.1814509007928</v>
      </c>
      <c r="DH51">
        <f t="shared" si="33"/>
        <v>193.71578562419734</v>
      </c>
      <c r="DI51">
        <f t="shared" si="33"/>
        <v>313.2348090490582</v>
      </c>
      <c r="DJ51">
        <f t="shared" si="34"/>
        <v>100000</v>
      </c>
      <c r="DK51" s="10">
        <f t="shared" si="39"/>
        <v>47</v>
      </c>
      <c r="DL51">
        <f t="shared" si="40"/>
        <v>193.71578562419734</v>
      </c>
      <c r="DM51">
        <f t="shared" si="41"/>
        <v>1.1616984608101915</v>
      </c>
      <c r="DN51">
        <f t="shared" si="42"/>
        <v>47</v>
      </c>
      <c r="DO51" s="3">
        <f>INDEX($BN$4:$DJ$5,1,$DN51)</f>
        <v>654.36</v>
      </c>
      <c r="DP51" s="4">
        <f>INDEX($BN$4:$DJ$5,2,$DN51)</f>
        <v>429.02</v>
      </c>
      <c r="DQ51" s="5">
        <f>$D50</f>
        <v>807.12</v>
      </c>
      <c r="DR51" s="6">
        <f>$E50</f>
        <v>480.32</v>
      </c>
      <c r="DS51" t="e">
        <f t="shared" si="43"/>
        <v>#REF!</v>
      </c>
    </row>
    <row r="52" spans="1:123" ht="12.75" thickBot="1">
      <c r="A52" t="s">
        <v>3</v>
      </c>
      <c r="B52">
        <v>42</v>
      </c>
      <c r="D52">
        <v>764.56</v>
      </c>
      <c r="E52">
        <v>361.76</v>
      </c>
      <c r="F52">
        <v>0.025884150607585883</v>
      </c>
      <c r="I52">
        <f t="shared" si="35"/>
        <v>298.7689434998222</v>
      </c>
      <c r="J52">
        <f t="shared" si="44"/>
        <v>289.6559814676713</v>
      </c>
      <c r="K52">
        <f t="shared" si="44"/>
        <v>283.2198926629272</v>
      </c>
      <c r="L52">
        <f t="shared" si="44"/>
        <v>274.0822278076417</v>
      </c>
      <c r="M52">
        <f t="shared" si="44"/>
        <v>453.3401592623358</v>
      </c>
      <c r="N52">
        <f t="shared" si="44"/>
        <v>291.9908724600822</v>
      </c>
      <c r="O52">
        <f t="shared" si="44"/>
        <v>283.6032439870884</v>
      </c>
      <c r="P52">
        <f t="shared" si="44"/>
        <v>255.2482940197642</v>
      </c>
      <c r="Q52">
        <f t="shared" si="44"/>
        <v>369.7543660323701</v>
      </c>
      <c r="R52">
        <f t="shared" si="44"/>
        <v>233.87541384249855</v>
      </c>
      <c r="S52">
        <f t="shared" si="44"/>
        <v>243.21454643996927</v>
      </c>
      <c r="T52">
        <f t="shared" si="44"/>
        <v>227.837808978229</v>
      </c>
      <c r="U52">
        <f t="shared" si="44"/>
        <v>221.85264388778413</v>
      </c>
      <c r="V52">
        <f t="shared" si="44"/>
        <v>210.5090249846785</v>
      </c>
      <c r="W52">
        <f t="shared" si="44"/>
        <v>161.02048813737954</v>
      </c>
      <c r="X52">
        <f t="shared" si="44"/>
        <v>167.8142127473117</v>
      </c>
      <c r="Y52">
        <f t="shared" si="44"/>
        <v>208.18590538266517</v>
      </c>
      <c r="Z52">
        <f t="shared" si="44"/>
        <v>283.60146191442664</v>
      </c>
      <c r="AA52">
        <f t="shared" si="44"/>
        <v>347.6636593030683</v>
      </c>
      <c r="AB52">
        <f t="shared" si="44"/>
        <v>427.00047259927004</v>
      </c>
      <c r="AC52">
        <f t="shared" si="44"/>
        <v>291.1092674581144</v>
      </c>
      <c r="AD52">
        <f t="shared" si="44"/>
        <v>445.4314874366203</v>
      </c>
      <c r="AE52">
        <f t="shared" si="44"/>
        <v>508.38603600020326</v>
      </c>
      <c r="AF52">
        <f t="shared" si="44"/>
        <v>224.3332824170324</v>
      </c>
      <c r="AG52">
        <f t="shared" si="44"/>
        <v>377.45019539006734</v>
      </c>
      <c r="AH52">
        <f t="shared" si="44"/>
        <v>146.1148178659509</v>
      </c>
      <c r="AI52">
        <f t="shared" si="44"/>
        <v>411.75397945860817</v>
      </c>
      <c r="AJ52">
        <f t="shared" si="44"/>
        <v>165.86684418532835</v>
      </c>
      <c r="AK52">
        <f t="shared" si="44"/>
        <v>241.88135025255664</v>
      </c>
      <c r="AL52">
        <f t="shared" si="44"/>
        <v>207.01084802492832</v>
      </c>
      <c r="AM52">
        <f t="shared" si="44"/>
        <v>131.22330433272887</v>
      </c>
      <c r="AN52">
        <f t="shared" si="44"/>
        <v>147.1753294543619</v>
      </c>
      <c r="AO52">
        <f t="shared" si="44"/>
        <v>120.68455410697756</v>
      </c>
      <c r="AP52">
        <f t="shared" si="44"/>
        <v>100.71362172020226</v>
      </c>
      <c r="AQ52">
        <f t="shared" si="44"/>
        <v>90.41924131510936</v>
      </c>
      <c r="AR52">
        <f t="shared" si="44"/>
        <v>90.85735633398102</v>
      </c>
      <c r="AS52">
        <f t="shared" si="44"/>
        <v>129.43951328709474</v>
      </c>
      <c r="AT52">
        <f t="shared" si="44"/>
        <v>159.24856545664704</v>
      </c>
      <c r="AU52">
        <f t="shared" si="44"/>
        <v>188.16485750532698</v>
      </c>
      <c r="AV52">
        <f t="shared" si="44"/>
        <v>125.96756407901205</v>
      </c>
      <c r="AW52">
        <f t="shared" si="44"/>
        <v>74.48872397886812</v>
      </c>
      <c r="AX52">
        <f t="shared" si="44"/>
        <v>0</v>
      </c>
      <c r="AY52">
        <f t="shared" si="44"/>
        <v>85.65860844071656</v>
      </c>
      <c r="AZ52">
        <f t="shared" si="44"/>
        <v>267.73932770513926</v>
      </c>
      <c r="BA52">
        <f t="shared" si="44"/>
        <v>502.17672148358287</v>
      </c>
      <c r="BB52">
        <f t="shared" si="44"/>
        <v>449.6080928986933</v>
      </c>
      <c r="BC52">
        <f t="shared" si="44"/>
        <v>129.10440581173046</v>
      </c>
      <c r="BD52">
        <f t="shared" si="44"/>
        <v>245.57204156825338</v>
      </c>
      <c r="BE52">
        <f t="shared" si="44"/>
        <v>341.5794191692468</v>
      </c>
      <c r="BF52" t="str">
        <f t="shared" si="10"/>
        <v>Tower &amp; Juddfalls</v>
      </c>
      <c r="BI52">
        <v>42</v>
      </c>
      <c r="BJ52">
        <f t="shared" si="11"/>
        <v>764.56</v>
      </c>
      <c r="BK52">
        <f t="shared" si="12"/>
        <v>361.76</v>
      </c>
      <c r="BL52">
        <v>42</v>
      </c>
      <c r="BN52">
        <f t="shared" si="38"/>
        <v>100000</v>
      </c>
      <c r="BO52">
        <f t="shared" si="38"/>
        <v>100000</v>
      </c>
      <c r="BP52">
        <f t="shared" si="38"/>
        <v>100000</v>
      </c>
      <c r="BQ52">
        <f t="shared" si="38"/>
        <v>100000</v>
      </c>
      <c r="BR52">
        <f t="shared" si="38"/>
        <v>100000</v>
      </c>
      <c r="BS52">
        <f t="shared" si="38"/>
        <v>100000</v>
      </c>
      <c r="BT52">
        <f t="shared" si="38"/>
        <v>100000</v>
      </c>
      <c r="BU52">
        <f t="shared" si="38"/>
        <v>100000</v>
      </c>
      <c r="BV52">
        <f t="shared" si="38"/>
        <v>100000</v>
      </c>
      <c r="BW52">
        <f t="shared" si="38"/>
        <v>100000</v>
      </c>
      <c r="BX52">
        <f t="shared" si="38"/>
        <v>100000</v>
      </c>
      <c r="BY52">
        <f t="shared" si="38"/>
        <v>100000</v>
      </c>
      <c r="BZ52">
        <f t="shared" si="38"/>
        <v>100000</v>
      </c>
      <c r="CA52">
        <f t="shared" si="38"/>
        <v>100000</v>
      </c>
      <c r="CB52">
        <f t="shared" si="38"/>
        <v>100000</v>
      </c>
      <c r="CC52">
        <f t="shared" si="37"/>
        <v>100000</v>
      </c>
      <c r="CD52">
        <f t="shared" si="32"/>
        <v>100000</v>
      </c>
      <c r="CE52">
        <f t="shared" si="32"/>
        <v>100000</v>
      </c>
      <c r="CF52">
        <f t="shared" si="32"/>
        <v>100000</v>
      </c>
      <c r="CG52">
        <f t="shared" si="32"/>
        <v>100000</v>
      </c>
      <c r="CH52">
        <f t="shared" si="32"/>
        <v>100000</v>
      </c>
      <c r="CI52">
        <f t="shared" si="32"/>
        <v>100000</v>
      </c>
      <c r="CJ52">
        <f t="shared" si="32"/>
        <v>100000</v>
      </c>
      <c r="CK52">
        <f t="shared" si="32"/>
        <v>100000</v>
      </c>
      <c r="CL52">
        <f t="shared" si="32"/>
        <v>100000</v>
      </c>
      <c r="CM52">
        <f t="shared" si="32"/>
        <v>100000</v>
      </c>
      <c r="CN52">
        <f t="shared" si="32"/>
        <v>100000</v>
      </c>
      <c r="CO52">
        <f t="shared" si="32"/>
        <v>100000</v>
      </c>
      <c r="CP52">
        <f t="shared" si="32"/>
        <v>100000</v>
      </c>
      <c r="CQ52">
        <f t="shared" si="32"/>
        <v>100000</v>
      </c>
      <c r="CR52">
        <f t="shared" si="32"/>
        <v>100000</v>
      </c>
      <c r="CS52">
        <f t="shared" si="32"/>
        <v>100000</v>
      </c>
      <c r="CT52">
        <f t="shared" si="33"/>
        <v>100000</v>
      </c>
      <c r="CU52">
        <f t="shared" si="33"/>
        <v>100000</v>
      </c>
      <c r="CV52">
        <f t="shared" si="33"/>
        <v>100000</v>
      </c>
      <c r="CW52">
        <f t="shared" si="33"/>
        <v>100000</v>
      </c>
      <c r="CX52">
        <f t="shared" si="33"/>
        <v>100000</v>
      </c>
      <c r="CY52">
        <f t="shared" si="33"/>
        <v>100000</v>
      </c>
      <c r="CZ52">
        <f t="shared" si="33"/>
        <v>100000</v>
      </c>
      <c r="DA52">
        <f t="shared" si="33"/>
        <v>100000</v>
      </c>
      <c r="DB52">
        <f t="shared" si="33"/>
        <v>100000</v>
      </c>
      <c r="DC52">
        <f t="shared" si="33"/>
        <v>100000</v>
      </c>
      <c r="DD52">
        <f t="shared" si="33"/>
        <v>100000</v>
      </c>
      <c r="DE52">
        <f t="shared" si="33"/>
        <v>100000</v>
      </c>
      <c r="DF52">
        <f t="shared" si="33"/>
        <v>502.17672148358287</v>
      </c>
      <c r="DG52">
        <f t="shared" si="33"/>
        <v>449.6080928986933</v>
      </c>
      <c r="DH52">
        <f t="shared" si="33"/>
        <v>129.10440581173046</v>
      </c>
      <c r="DI52">
        <f t="shared" si="33"/>
        <v>245.57204156825338</v>
      </c>
      <c r="DJ52">
        <f t="shared" si="34"/>
        <v>100000</v>
      </c>
      <c r="DK52" s="10">
        <f t="shared" si="39"/>
        <v>47</v>
      </c>
      <c r="DL52">
        <f t="shared" si="40"/>
        <v>129.10440581173046</v>
      </c>
      <c r="DM52">
        <f t="shared" si="41"/>
        <v>3.341757884133717</v>
      </c>
      <c r="DN52">
        <f t="shared" si="42"/>
        <v>47</v>
      </c>
      <c r="DO52" s="5">
        <f>$D51</f>
        <v>838.66</v>
      </c>
      <c r="DP52" s="6">
        <f>$E51</f>
        <v>369.36</v>
      </c>
      <c r="DQ52" s="3">
        <f>INDEX($BN$4:$DJ$5,1,$DN52)</f>
        <v>654.36</v>
      </c>
      <c r="DR52" s="4">
        <f>INDEX($BN$4:$DJ$5,2,$DN52)</f>
        <v>429.02</v>
      </c>
      <c r="DS52" t="e">
        <f t="shared" si="43"/>
        <v>#REF!</v>
      </c>
    </row>
    <row r="53" spans="1:123" ht="12.75" thickBot="1">
      <c r="A53" t="s">
        <v>4</v>
      </c>
      <c r="B53">
        <v>43</v>
      </c>
      <c r="D53">
        <v>714.02</v>
      </c>
      <c r="E53">
        <v>430.92</v>
      </c>
      <c r="F53">
        <v>0.009661707702039841</v>
      </c>
      <c r="I53">
        <f t="shared" si="35"/>
        <v>230.67878012509078</v>
      </c>
      <c r="J53">
        <f t="shared" si="44"/>
        <v>228.88621103072154</v>
      </c>
      <c r="K53">
        <f t="shared" si="44"/>
        <v>240.40673867427262</v>
      </c>
      <c r="L53">
        <f t="shared" si="44"/>
        <v>203.5339028270229</v>
      </c>
      <c r="M53">
        <f t="shared" si="44"/>
        <v>431.8366881125317</v>
      </c>
      <c r="N53">
        <f t="shared" si="44"/>
        <v>215.0037850829608</v>
      </c>
      <c r="O53">
        <f t="shared" si="44"/>
        <v>204.2947997380256</v>
      </c>
      <c r="P53">
        <f t="shared" si="44"/>
        <v>200.29785221015226</v>
      </c>
      <c r="Q53">
        <f t="shared" si="44"/>
        <v>340.2184692223513</v>
      </c>
      <c r="R53">
        <f t="shared" si="44"/>
        <v>166.61602563979247</v>
      </c>
      <c r="S53">
        <f t="shared" si="44"/>
        <v>170.7862219267116</v>
      </c>
      <c r="T53">
        <f t="shared" si="44"/>
        <v>165.34367239177914</v>
      </c>
      <c r="U53">
        <f t="shared" si="44"/>
        <v>166.26205099180024</v>
      </c>
      <c r="V53">
        <f t="shared" si="44"/>
        <v>136.2865642680892</v>
      </c>
      <c r="W53">
        <f t="shared" si="44"/>
        <v>95.77884735159428</v>
      </c>
      <c r="X53">
        <f t="shared" si="44"/>
        <v>95.2716914933287</v>
      </c>
      <c r="Y53">
        <f t="shared" si="44"/>
        <v>127.52666387857877</v>
      </c>
      <c r="Z53">
        <f t="shared" si="44"/>
        <v>199.99699997749966</v>
      </c>
      <c r="AA53">
        <f t="shared" si="44"/>
        <v>262.34122283773854</v>
      </c>
      <c r="AB53">
        <f t="shared" si="44"/>
        <v>341.3817300325253</v>
      </c>
      <c r="AC53">
        <f t="shared" si="44"/>
        <v>205.4633680245702</v>
      </c>
      <c r="AD53">
        <f t="shared" si="44"/>
        <v>363.8305033940942</v>
      </c>
      <c r="AE53">
        <f t="shared" si="44"/>
        <v>431.39105646733105</v>
      </c>
      <c r="AF53">
        <f t="shared" si="44"/>
        <v>139.79094248197913</v>
      </c>
      <c r="AG53">
        <f t="shared" si="44"/>
        <v>315.48194116304023</v>
      </c>
      <c r="AH53">
        <f t="shared" si="44"/>
        <v>99.07220195392857</v>
      </c>
      <c r="AI53">
        <f t="shared" si="44"/>
        <v>331.3273149017448</v>
      </c>
      <c r="AJ53">
        <f t="shared" si="44"/>
        <v>149.2476304669525</v>
      </c>
      <c r="AK53">
        <f t="shared" si="44"/>
        <v>209.21669149472754</v>
      </c>
      <c r="AL53">
        <f t="shared" si="44"/>
        <v>184.13855326899903</v>
      </c>
      <c r="AM53">
        <f t="shared" si="44"/>
        <v>116.1234239936112</v>
      </c>
      <c r="AN53">
        <f t="shared" si="44"/>
        <v>156.73744798228657</v>
      </c>
      <c r="AO53">
        <f t="shared" si="44"/>
        <v>162.87289400019884</v>
      </c>
      <c r="AP53">
        <f t="shared" si="44"/>
        <v>165.0482220443468</v>
      </c>
      <c r="AQ53">
        <f t="shared" si="44"/>
        <v>106.34909496558959</v>
      </c>
      <c r="AR53">
        <f t="shared" si="44"/>
        <v>55.23087904424483</v>
      </c>
      <c r="AS53">
        <f t="shared" si="44"/>
        <v>63.03190937929766</v>
      </c>
      <c r="AT53">
        <f t="shared" si="44"/>
        <v>77.25223362466615</v>
      </c>
      <c r="AU53">
        <f t="shared" si="44"/>
        <v>127.38164545961872</v>
      </c>
      <c r="AV53">
        <f t="shared" si="44"/>
        <v>105.39435468752585</v>
      </c>
      <c r="AW53">
        <f aca="true" t="shared" si="45" ref="J53:BE59">SQRT(($D53-AW$9)^2+($E53-AW$10)^2)</f>
        <v>139.01353603156778</v>
      </c>
      <c r="AX53">
        <f t="shared" si="45"/>
        <v>85.65860844071656</v>
      </c>
      <c r="AY53">
        <f t="shared" si="45"/>
        <v>0</v>
      </c>
      <c r="AZ53">
        <f t="shared" si="45"/>
        <v>280.2906377316231</v>
      </c>
      <c r="BA53">
        <f t="shared" si="45"/>
        <v>483.18370999031</v>
      </c>
      <c r="BB53">
        <f t="shared" si="45"/>
        <v>364.3445073004395</v>
      </c>
      <c r="BC53">
        <f t="shared" si="45"/>
        <v>59.690247109557156</v>
      </c>
      <c r="BD53">
        <f t="shared" si="45"/>
        <v>178.31436734038</v>
      </c>
      <c r="BE53">
        <f t="shared" si="45"/>
        <v>256.0179321844468</v>
      </c>
      <c r="BF53" t="str">
        <f t="shared" si="10"/>
        <v>Maple &amp; Dryden</v>
      </c>
      <c r="BI53">
        <v>43</v>
      </c>
      <c r="BJ53">
        <f t="shared" si="11"/>
        <v>714.02</v>
      </c>
      <c r="BK53">
        <f t="shared" si="12"/>
        <v>430.92</v>
      </c>
      <c r="BL53">
        <v>43</v>
      </c>
      <c r="BN53">
        <f t="shared" si="38"/>
        <v>100000</v>
      </c>
      <c r="BO53">
        <f t="shared" si="38"/>
        <v>100000</v>
      </c>
      <c r="BP53">
        <f t="shared" si="38"/>
        <v>100000</v>
      </c>
      <c r="BQ53">
        <f t="shared" si="38"/>
        <v>100000</v>
      </c>
      <c r="BR53">
        <f t="shared" si="38"/>
        <v>100000</v>
      </c>
      <c r="BS53">
        <f t="shared" si="38"/>
        <v>100000</v>
      </c>
      <c r="BT53">
        <f t="shared" si="38"/>
        <v>100000</v>
      </c>
      <c r="BU53">
        <f t="shared" si="38"/>
        <v>100000</v>
      </c>
      <c r="BV53">
        <f t="shared" si="38"/>
        <v>100000</v>
      </c>
      <c r="BW53">
        <f t="shared" si="38"/>
        <v>100000</v>
      </c>
      <c r="BX53">
        <f t="shared" si="38"/>
        <v>100000</v>
      </c>
      <c r="BY53">
        <f t="shared" si="38"/>
        <v>100000</v>
      </c>
      <c r="BZ53">
        <f t="shared" si="38"/>
        <v>100000</v>
      </c>
      <c r="CA53">
        <f t="shared" si="38"/>
        <v>100000</v>
      </c>
      <c r="CB53">
        <f t="shared" si="38"/>
        <v>100000</v>
      </c>
      <c r="CC53">
        <f t="shared" si="37"/>
        <v>100000</v>
      </c>
      <c r="CD53">
        <f t="shared" si="32"/>
        <v>100000</v>
      </c>
      <c r="CE53">
        <f t="shared" si="32"/>
        <v>100000</v>
      </c>
      <c r="CF53">
        <f t="shared" si="32"/>
        <v>100000</v>
      </c>
      <c r="CG53">
        <f t="shared" si="32"/>
        <v>100000</v>
      </c>
      <c r="CH53">
        <f t="shared" si="32"/>
        <v>100000</v>
      </c>
      <c r="CI53">
        <f t="shared" si="32"/>
        <v>100000</v>
      </c>
      <c r="CJ53">
        <f t="shared" si="32"/>
        <v>100000</v>
      </c>
      <c r="CK53">
        <f t="shared" si="32"/>
        <v>100000</v>
      </c>
      <c r="CL53">
        <f t="shared" si="32"/>
        <v>100000</v>
      </c>
      <c r="CM53">
        <f t="shared" si="32"/>
        <v>100000</v>
      </c>
      <c r="CN53">
        <f t="shared" si="32"/>
        <v>100000</v>
      </c>
      <c r="CO53">
        <f t="shared" si="32"/>
        <v>100000</v>
      </c>
      <c r="CP53">
        <f t="shared" si="32"/>
        <v>100000</v>
      </c>
      <c r="CQ53">
        <f t="shared" si="32"/>
        <v>100000</v>
      </c>
      <c r="CR53">
        <f t="shared" si="32"/>
        <v>100000</v>
      </c>
      <c r="CS53">
        <f t="shared" si="32"/>
        <v>100000</v>
      </c>
      <c r="CT53">
        <f t="shared" si="33"/>
        <v>100000</v>
      </c>
      <c r="CU53">
        <f t="shared" si="33"/>
        <v>100000</v>
      </c>
      <c r="CV53">
        <f t="shared" si="33"/>
        <v>100000</v>
      </c>
      <c r="CW53">
        <f t="shared" si="33"/>
        <v>100000</v>
      </c>
      <c r="CX53">
        <f t="shared" si="33"/>
        <v>100000</v>
      </c>
      <c r="CY53">
        <f t="shared" si="33"/>
        <v>100000</v>
      </c>
      <c r="CZ53">
        <f t="shared" si="33"/>
        <v>100000</v>
      </c>
      <c r="DA53">
        <f t="shared" si="33"/>
        <v>100000</v>
      </c>
      <c r="DB53">
        <f t="shared" si="33"/>
        <v>100000</v>
      </c>
      <c r="DC53">
        <f t="shared" si="33"/>
        <v>100000</v>
      </c>
      <c r="DD53">
        <f t="shared" si="33"/>
        <v>100000</v>
      </c>
      <c r="DE53">
        <f t="shared" si="33"/>
        <v>100000</v>
      </c>
      <c r="DF53">
        <f t="shared" si="33"/>
        <v>483.18370999031</v>
      </c>
      <c r="DG53">
        <f t="shared" si="33"/>
        <v>364.3445073004395</v>
      </c>
      <c r="DH53">
        <f t="shared" si="33"/>
        <v>59.690247109557156</v>
      </c>
      <c r="DI53">
        <f t="shared" si="33"/>
        <v>178.31436734038</v>
      </c>
      <c r="DJ53">
        <f t="shared" si="34"/>
        <v>100000</v>
      </c>
      <c r="DK53" s="10">
        <f t="shared" si="39"/>
        <v>47</v>
      </c>
      <c r="DL53">
        <f t="shared" si="40"/>
        <v>59.690247109557156</v>
      </c>
      <c r="DM53">
        <f t="shared" si="41"/>
        <v>0.5767097202350697</v>
      </c>
      <c r="DN53">
        <f t="shared" si="42"/>
        <v>47</v>
      </c>
      <c r="DO53" s="3">
        <f>INDEX($BN$4:$DJ$5,1,$DN53)</f>
        <v>654.36</v>
      </c>
      <c r="DP53" s="4">
        <f>INDEX($BN$4:$DJ$5,2,$DN53)</f>
        <v>429.02</v>
      </c>
      <c r="DQ53" s="5">
        <f>$D52</f>
        <v>764.56</v>
      </c>
      <c r="DR53" s="6">
        <f>$E52</f>
        <v>361.76</v>
      </c>
      <c r="DS53" t="e">
        <f t="shared" si="43"/>
        <v>#REF!</v>
      </c>
    </row>
    <row r="54" spans="1:123" ht="12.75" thickBot="1">
      <c r="A54" t="s">
        <v>5</v>
      </c>
      <c r="B54">
        <v>44</v>
      </c>
      <c r="D54">
        <v>546.82</v>
      </c>
      <c r="E54">
        <v>205.96</v>
      </c>
      <c r="F54">
        <v>0.010071753652258842</v>
      </c>
      <c r="I54">
        <f t="shared" si="35"/>
        <v>273.3499829888416</v>
      </c>
      <c r="J54">
        <f t="shared" si="45"/>
        <v>240.56971380454357</v>
      </c>
      <c r="K54">
        <f t="shared" si="45"/>
        <v>176.58157095235055</v>
      </c>
      <c r="L54">
        <f t="shared" si="45"/>
        <v>272.348415086264</v>
      </c>
      <c r="M54">
        <f t="shared" si="45"/>
        <v>219.2204817073442</v>
      </c>
      <c r="N54">
        <f t="shared" si="45"/>
        <v>311.18844772902474</v>
      </c>
      <c r="O54">
        <f t="shared" si="45"/>
        <v>319.5095047099538</v>
      </c>
      <c r="P54">
        <f t="shared" si="45"/>
        <v>209.6036736319285</v>
      </c>
      <c r="Q54">
        <f t="shared" si="45"/>
        <v>174.3549081614854</v>
      </c>
      <c r="R54">
        <f t="shared" si="45"/>
        <v>245.86734146689753</v>
      </c>
      <c r="S54">
        <f t="shared" si="45"/>
        <v>267.90673750393063</v>
      </c>
      <c r="T54">
        <f t="shared" si="45"/>
        <v>228.7678902293764</v>
      </c>
      <c r="U54">
        <f t="shared" si="45"/>
        <v>207.1087154129444</v>
      </c>
      <c r="V54">
        <f t="shared" si="45"/>
        <v>264.6734780819567</v>
      </c>
      <c r="W54">
        <f t="shared" si="45"/>
        <v>234.22091537691503</v>
      </c>
      <c r="X54">
        <f t="shared" si="45"/>
        <v>252.19921807967603</v>
      </c>
      <c r="Y54">
        <f t="shared" si="45"/>
        <v>291.02368907015114</v>
      </c>
      <c r="Z54">
        <f t="shared" si="45"/>
        <v>350.5454173142191</v>
      </c>
      <c r="AA54">
        <f t="shared" si="45"/>
        <v>419.98321347406255</v>
      </c>
      <c r="AB54">
        <f t="shared" si="45"/>
        <v>507.9009549114866</v>
      </c>
      <c r="AC54">
        <f t="shared" si="45"/>
        <v>396.39027485547615</v>
      </c>
      <c r="AD54">
        <f t="shared" si="45"/>
        <v>577.340441680643</v>
      </c>
      <c r="AE54">
        <f t="shared" si="45"/>
        <v>466.7391669873014</v>
      </c>
      <c r="AF54">
        <f t="shared" si="45"/>
        <v>368.86884010444686</v>
      </c>
      <c r="AG54">
        <f t="shared" si="45"/>
        <v>292.3763560892023</v>
      </c>
      <c r="AH54">
        <f t="shared" si="45"/>
        <v>202.5899000444</v>
      </c>
      <c r="AI54">
        <f t="shared" si="45"/>
        <v>413.6680069814439</v>
      </c>
      <c r="AJ54">
        <f t="shared" si="45"/>
        <v>138.41288090347655</v>
      </c>
      <c r="AK54">
        <f t="shared" si="45"/>
        <v>141.0219670831463</v>
      </c>
      <c r="AL54">
        <f t="shared" si="45"/>
        <v>124.7382619728205</v>
      </c>
      <c r="AM54">
        <f t="shared" si="45"/>
        <v>165.5509589220189</v>
      </c>
      <c r="AN54">
        <f t="shared" si="45"/>
        <v>125.01075953692947</v>
      </c>
      <c r="AO54">
        <f t="shared" si="45"/>
        <v>153.00604563219056</v>
      </c>
      <c r="AP54">
        <f t="shared" si="45"/>
        <v>194.06991008396943</v>
      </c>
      <c r="AQ54">
        <f t="shared" si="45"/>
        <v>182.01524002126857</v>
      </c>
      <c r="AR54">
        <f t="shared" si="45"/>
        <v>225.2438580738662</v>
      </c>
      <c r="AS54">
        <f t="shared" si="45"/>
        <v>242.20342689565726</v>
      </c>
      <c r="AT54">
        <f t="shared" si="45"/>
        <v>281.3111537070651</v>
      </c>
      <c r="AU54">
        <f t="shared" si="45"/>
        <v>404.41445325309525</v>
      </c>
      <c r="AV54">
        <f t="shared" si="45"/>
        <v>378.1924108175625</v>
      </c>
      <c r="AW54">
        <f t="shared" si="45"/>
        <v>334.4699472299416</v>
      </c>
      <c r="AX54">
        <f t="shared" si="45"/>
        <v>267.73932770513926</v>
      </c>
      <c r="AY54">
        <f t="shared" si="45"/>
        <v>280.2906377316231</v>
      </c>
      <c r="AZ54">
        <f t="shared" si="45"/>
        <v>0</v>
      </c>
      <c r="BA54">
        <f t="shared" si="45"/>
        <v>258.42793966597344</v>
      </c>
      <c r="BB54">
        <f t="shared" si="45"/>
        <v>540.573741130662</v>
      </c>
      <c r="BC54">
        <f t="shared" si="45"/>
        <v>247.62999656745947</v>
      </c>
      <c r="BD54">
        <f t="shared" si="45"/>
        <v>249.08123172973112</v>
      </c>
      <c r="BE54">
        <f t="shared" si="45"/>
        <v>440.5342474768562</v>
      </c>
      <c r="BF54" t="str">
        <f t="shared" si="10"/>
        <v>Eastshore &amp; Jamesgibb</v>
      </c>
      <c r="BI54">
        <v>44</v>
      </c>
      <c r="BJ54">
        <f t="shared" si="11"/>
        <v>546.82</v>
      </c>
      <c r="BK54">
        <f t="shared" si="12"/>
        <v>205.96</v>
      </c>
      <c r="BL54">
        <v>44</v>
      </c>
      <c r="BN54">
        <f t="shared" si="38"/>
        <v>100000</v>
      </c>
      <c r="BO54">
        <f t="shared" si="38"/>
        <v>100000</v>
      </c>
      <c r="BP54">
        <f t="shared" si="38"/>
        <v>100000</v>
      </c>
      <c r="BQ54">
        <f t="shared" si="38"/>
        <v>100000</v>
      </c>
      <c r="BR54">
        <f t="shared" si="38"/>
        <v>100000</v>
      </c>
      <c r="BS54">
        <f t="shared" si="38"/>
        <v>100000</v>
      </c>
      <c r="BT54">
        <f t="shared" si="38"/>
        <v>100000</v>
      </c>
      <c r="BU54">
        <f t="shared" si="38"/>
        <v>100000</v>
      </c>
      <c r="BV54">
        <f t="shared" si="38"/>
        <v>100000</v>
      </c>
      <c r="BW54">
        <f t="shared" si="38"/>
        <v>100000</v>
      </c>
      <c r="BX54">
        <f t="shared" si="38"/>
        <v>100000</v>
      </c>
      <c r="BY54">
        <f t="shared" si="38"/>
        <v>100000</v>
      </c>
      <c r="BZ54">
        <f t="shared" si="38"/>
        <v>100000</v>
      </c>
      <c r="CA54">
        <f t="shared" si="38"/>
        <v>100000</v>
      </c>
      <c r="CB54">
        <f t="shared" si="38"/>
        <v>100000</v>
      </c>
      <c r="CC54">
        <f t="shared" si="37"/>
        <v>100000</v>
      </c>
      <c r="CD54">
        <f t="shared" si="32"/>
        <v>100000</v>
      </c>
      <c r="CE54">
        <f t="shared" si="32"/>
        <v>100000</v>
      </c>
      <c r="CF54">
        <f t="shared" si="32"/>
        <v>100000</v>
      </c>
      <c r="CG54">
        <f t="shared" si="32"/>
        <v>100000</v>
      </c>
      <c r="CH54">
        <f t="shared" si="32"/>
        <v>100000</v>
      </c>
      <c r="CI54">
        <f t="shared" si="32"/>
        <v>100000</v>
      </c>
      <c r="CJ54">
        <f t="shared" si="32"/>
        <v>100000</v>
      </c>
      <c r="CK54">
        <f t="shared" si="32"/>
        <v>100000</v>
      </c>
      <c r="CL54">
        <f t="shared" si="32"/>
        <v>100000</v>
      </c>
      <c r="CM54">
        <f t="shared" si="32"/>
        <v>100000</v>
      </c>
      <c r="CN54">
        <f t="shared" si="32"/>
        <v>100000</v>
      </c>
      <c r="CO54">
        <f t="shared" si="32"/>
        <v>100000</v>
      </c>
      <c r="CP54">
        <f t="shared" si="32"/>
        <v>100000</v>
      </c>
      <c r="CQ54">
        <f t="shared" si="32"/>
        <v>100000</v>
      </c>
      <c r="CR54">
        <f t="shared" si="32"/>
        <v>100000</v>
      </c>
      <c r="CS54">
        <f t="shared" si="32"/>
        <v>100000</v>
      </c>
      <c r="CT54">
        <f t="shared" si="33"/>
        <v>100000</v>
      </c>
      <c r="CU54">
        <f t="shared" si="33"/>
        <v>100000</v>
      </c>
      <c r="CV54">
        <f t="shared" si="33"/>
        <v>100000</v>
      </c>
      <c r="CW54">
        <f t="shared" si="33"/>
        <v>100000</v>
      </c>
      <c r="CX54">
        <f t="shared" si="33"/>
        <v>100000</v>
      </c>
      <c r="CY54">
        <f t="shared" si="33"/>
        <v>100000</v>
      </c>
      <c r="CZ54">
        <f t="shared" si="33"/>
        <v>100000</v>
      </c>
      <c r="DA54">
        <f t="shared" si="33"/>
        <v>100000</v>
      </c>
      <c r="DB54">
        <f t="shared" si="33"/>
        <v>100000</v>
      </c>
      <c r="DC54">
        <f t="shared" si="33"/>
        <v>100000</v>
      </c>
      <c r="DD54">
        <f t="shared" si="33"/>
        <v>100000</v>
      </c>
      <c r="DE54">
        <f t="shared" si="33"/>
        <v>100000</v>
      </c>
      <c r="DF54">
        <f t="shared" si="33"/>
        <v>258.42793966597344</v>
      </c>
      <c r="DG54">
        <f t="shared" si="33"/>
        <v>540.573741130662</v>
      </c>
      <c r="DH54">
        <f t="shared" si="33"/>
        <v>247.62999656745947</v>
      </c>
      <c r="DI54">
        <f t="shared" si="33"/>
        <v>249.08123172973112</v>
      </c>
      <c r="DJ54">
        <f t="shared" si="34"/>
        <v>100000</v>
      </c>
      <c r="DK54" s="10">
        <f t="shared" si="39"/>
        <v>47</v>
      </c>
      <c r="DL54">
        <f t="shared" si="40"/>
        <v>247.62999656745947</v>
      </c>
      <c r="DM54">
        <f t="shared" si="41"/>
        <v>2.4940683223371543</v>
      </c>
      <c r="DN54">
        <f t="shared" si="42"/>
        <v>47</v>
      </c>
      <c r="DO54" s="5">
        <f>$D53</f>
        <v>714.02</v>
      </c>
      <c r="DP54" s="6">
        <f>$E53</f>
        <v>430.92</v>
      </c>
      <c r="DQ54" s="3">
        <f>INDEX($BN$4:$DJ$5,1,$DN54)</f>
        <v>654.36</v>
      </c>
      <c r="DR54" s="4">
        <f>INDEX($BN$4:$DJ$5,2,$DN54)</f>
        <v>429.02</v>
      </c>
      <c r="DS54" t="e">
        <f t="shared" si="43"/>
        <v>#REF!</v>
      </c>
    </row>
    <row r="55" spans="1:123" ht="12.75" thickBot="1">
      <c r="A55" t="s">
        <v>6</v>
      </c>
      <c r="B55">
        <v>45</v>
      </c>
      <c r="D55">
        <v>288.42</v>
      </c>
      <c r="E55">
        <v>202.16</v>
      </c>
      <c r="F55">
        <v>0</v>
      </c>
      <c r="I55">
        <f t="shared" si="35"/>
        <v>335.70865523545865</v>
      </c>
      <c r="J55">
        <f t="shared" si="45"/>
        <v>307.59069426756065</v>
      </c>
      <c r="K55">
        <f t="shared" si="45"/>
        <v>255.80208599618572</v>
      </c>
      <c r="L55">
        <f t="shared" si="45"/>
        <v>356.24630131413295</v>
      </c>
      <c r="M55">
        <f t="shared" si="45"/>
        <v>52.22615819682697</v>
      </c>
      <c r="N55">
        <f t="shared" si="45"/>
        <v>387.6419094989601</v>
      </c>
      <c r="O55">
        <f t="shared" si="45"/>
        <v>405.0074512894794</v>
      </c>
      <c r="P55">
        <f t="shared" si="45"/>
        <v>309.1925290171158</v>
      </c>
      <c r="Q55">
        <f t="shared" si="45"/>
        <v>148.40068059143124</v>
      </c>
      <c r="R55">
        <f t="shared" si="45"/>
        <v>360.67465339277726</v>
      </c>
      <c r="S55">
        <f t="shared" si="45"/>
        <v>376.26716572137946</v>
      </c>
      <c r="T55">
        <f t="shared" si="45"/>
        <v>349.05621839468785</v>
      </c>
      <c r="U55">
        <f t="shared" si="45"/>
        <v>335.01477579354616</v>
      </c>
      <c r="V55">
        <f t="shared" si="45"/>
        <v>396.845372909903</v>
      </c>
      <c r="W55">
        <f t="shared" si="45"/>
        <v>400.3247246923427</v>
      </c>
      <c r="X55">
        <f t="shared" si="45"/>
        <v>412.46264994542224</v>
      </c>
      <c r="Y55">
        <f t="shared" si="45"/>
        <v>426.76368589653924</v>
      </c>
      <c r="Z55">
        <f t="shared" si="45"/>
        <v>445.22055837528444</v>
      </c>
      <c r="AA55">
        <f t="shared" si="45"/>
        <v>491.97732833942666</v>
      </c>
      <c r="AB55">
        <f t="shared" si="45"/>
        <v>561.9954626151354</v>
      </c>
      <c r="AC55">
        <f t="shared" si="45"/>
        <v>502.42337724273943</v>
      </c>
      <c r="AD55">
        <f t="shared" si="45"/>
        <v>661.4078753688982</v>
      </c>
      <c r="AE55">
        <f t="shared" si="45"/>
        <v>415.7701889265271</v>
      </c>
      <c r="AF55">
        <f t="shared" si="45"/>
        <v>511.9423690221391</v>
      </c>
      <c r="AG55">
        <f t="shared" si="45"/>
        <v>279.6226843444573</v>
      </c>
      <c r="AH55">
        <f t="shared" si="45"/>
        <v>384.89123086918977</v>
      </c>
      <c r="AI55">
        <f t="shared" si="45"/>
        <v>425.4727488335769</v>
      </c>
      <c r="AJ55">
        <f t="shared" si="45"/>
        <v>339.10694124420394</v>
      </c>
      <c r="AK55">
        <f t="shared" si="45"/>
        <v>274.86922563284526</v>
      </c>
      <c r="AL55">
        <f t="shared" si="45"/>
        <v>300.1645582009975</v>
      </c>
      <c r="AM55">
        <f t="shared" si="45"/>
        <v>374.7385755430044</v>
      </c>
      <c r="AN55">
        <f t="shared" si="45"/>
        <v>356.7803385838407</v>
      </c>
      <c r="AO55">
        <f t="shared" si="45"/>
        <v>402.94785022382234</v>
      </c>
      <c r="AP55">
        <f t="shared" si="45"/>
        <v>447.38847772377864</v>
      </c>
      <c r="AQ55">
        <f t="shared" si="45"/>
        <v>411.8170996935412</v>
      </c>
      <c r="AR55">
        <f t="shared" si="45"/>
        <v>432.0466312795413</v>
      </c>
      <c r="AS55">
        <f t="shared" si="45"/>
        <v>425.57455281066797</v>
      </c>
      <c r="AT55">
        <f t="shared" si="45"/>
        <v>446.73085096062033</v>
      </c>
      <c r="AU55">
        <f t="shared" si="45"/>
        <v>585.5977544355853</v>
      </c>
      <c r="AV55">
        <f t="shared" si="45"/>
        <v>588.5768221736225</v>
      </c>
      <c r="AW55">
        <f t="shared" si="45"/>
        <v>575.0825137317253</v>
      </c>
      <c r="AX55">
        <f t="shared" si="45"/>
        <v>502.17672148358287</v>
      </c>
      <c r="AY55">
        <f t="shared" si="45"/>
        <v>483.18370999031</v>
      </c>
      <c r="AZ55">
        <f t="shared" si="45"/>
        <v>258.42793966597344</v>
      </c>
      <c r="BA55">
        <f t="shared" si="45"/>
        <v>0</v>
      </c>
      <c r="BB55">
        <f t="shared" si="45"/>
        <v>596.0338460188315</v>
      </c>
      <c r="BC55">
        <f t="shared" si="45"/>
        <v>430.5549247192511</v>
      </c>
      <c r="BD55">
        <f t="shared" si="45"/>
        <v>354.69493934929494</v>
      </c>
      <c r="BE55">
        <f t="shared" si="45"/>
        <v>527.7621350570729</v>
      </c>
      <c r="BF55" t="str">
        <f t="shared" si="10"/>
        <v>West Station</v>
      </c>
      <c r="BI55">
        <v>45</v>
      </c>
      <c r="BJ55">
        <f t="shared" si="11"/>
        <v>288.42</v>
      </c>
      <c r="BK55">
        <f t="shared" si="12"/>
        <v>202.16</v>
      </c>
      <c r="BL55">
        <v>45</v>
      </c>
      <c r="BN55">
        <f t="shared" si="38"/>
        <v>100000</v>
      </c>
      <c r="BO55">
        <f t="shared" si="38"/>
        <v>100000</v>
      </c>
      <c r="BP55">
        <f t="shared" si="38"/>
        <v>100000</v>
      </c>
      <c r="BQ55">
        <f t="shared" si="38"/>
        <v>100000</v>
      </c>
      <c r="BR55">
        <f t="shared" si="38"/>
        <v>100000</v>
      </c>
      <c r="BS55">
        <f t="shared" si="38"/>
        <v>100000</v>
      </c>
      <c r="BT55">
        <f t="shared" si="38"/>
        <v>100000</v>
      </c>
      <c r="BU55">
        <f t="shared" si="38"/>
        <v>100000</v>
      </c>
      <c r="BV55">
        <f t="shared" si="38"/>
        <v>100000</v>
      </c>
      <c r="BW55">
        <f t="shared" si="38"/>
        <v>100000</v>
      </c>
      <c r="BX55">
        <f t="shared" si="38"/>
        <v>100000</v>
      </c>
      <c r="BY55">
        <f t="shared" si="38"/>
        <v>100000</v>
      </c>
      <c r="BZ55">
        <f t="shared" si="38"/>
        <v>100000</v>
      </c>
      <c r="CA55">
        <f t="shared" si="38"/>
        <v>100000</v>
      </c>
      <c r="CB55">
        <f t="shared" si="38"/>
        <v>100000</v>
      </c>
      <c r="CC55">
        <f t="shared" si="37"/>
        <v>100000</v>
      </c>
      <c r="CD55">
        <f t="shared" si="32"/>
        <v>100000</v>
      </c>
      <c r="CE55">
        <f t="shared" si="32"/>
        <v>100000</v>
      </c>
      <c r="CF55">
        <f t="shared" si="32"/>
        <v>100000</v>
      </c>
      <c r="CG55">
        <f t="shared" si="32"/>
        <v>100000</v>
      </c>
      <c r="CH55">
        <f t="shared" si="32"/>
        <v>100000</v>
      </c>
      <c r="CI55">
        <f t="shared" si="32"/>
        <v>100000</v>
      </c>
      <c r="CJ55">
        <f t="shared" si="32"/>
        <v>100000</v>
      </c>
      <c r="CK55">
        <f t="shared" si="32"/>
        <v>100000</v>
      </c>
      <c r="CL55">
        <f t="shared" si="32"/>
        <v>100000</v>
      </c>
      <c r="CM55">
        <f t="shared" si="32"/>
        <v>100000</v>
      </c>
      <c r="CN55">
        <f t="shared" si="32"/>
        <v>100000</v>
      </c>
      <c r="CO55">
        <f t="shared" si="32"/>
        <v>100000</v>
      </c>
      <c r="CP55">
        <f t="shared" si="32"/>
        <v>100000</v>
      </c>
      <c r="CQ55">
        <f t="shared" si="32"/>
        <v>100000</v>
      </c>
      <c r="CR55">
        <f t="shared" si="32"/>
        <v>100000</v>
      </c>
      <c r="CS55">
        <f t="shared" si="32"/>
        <v>100000</v>
      </c>
      <c r="CT55">
        <f t="shared" si="33"/>
        <v>100000</v>
      </c>
      <c r="CU55">
        <f t="shared" si="33"/>
        <v>100000</v>
      </c>
      <c r="CV55">
        <f t="shared" si="33"/>
        <v>100000</v>
      </c>
      <c r="CW55">
        <f t="shared" si="33"/>
        <v>100000</v>
      </c>
      <c r="CX55">
        <f t="shared" si="33"/>
        <v>100000</v>
      </c>
      <c r="CY55">
        <f t="shared" si="33"/>
        <v>100000</v>
      </c>
      <c r="CZ55">
        <f t="shared" si="33"/>
        <v>100000</v>
      </c>
      <c r="DA55">
        <f t="shared" si="33"/>
        <v>100000</v>
      </c>
      <c r="DB55">
        <f t="shared" si="33"/>
        <v>100000</v>
      </c>
      <c r="DC55">
        <f t="shared" si="33"/>
        <v>100000</v>
      </c>
      <c r="DD55">
        <f t="shared" si="33"/>
        <v>100000</v>
      </c>
      <c r="DE55">
        <f t="shared" si="33"/>
        <v>100000</v>
      </c>
      <c r="DF55">
        <f t="shared" si="33"/>
        <v>0</v>
      </c>
      <c r="DG55">
        <f t="shared" si="33"/>
        <v>596.0338460188315</v>
      </c>
      <c r="DH55">
        <f t="shared" si="33"/>
        <v>430.5549247192511</v>
      </c>
      <c r="DI55">
        <f t="shared" si="33"/>
        <v>354.69493934929494</v>
      </c>
      <c r="DJ55">
        <f t="shared" si="34"/>
        <v>100000</v>
      </c>
      <c r="DK55" s="10">
        <f t="shared" si="39"/>
        <v>45</v>
      </c>
      <c r="DL55">
        <f t="shared" si="40"/>
        <v>0</v>
      </c>
      <c r="DM55">
        <f t="shared" si="41"/>
        <v>0</v>
      </c>
      <c r="DN55">
        <f t="shared" si="42"/>
        <v>45</v>
      </c>
      <c r="DO55" s="3">
        <f>INDEX($BN$4:$DJ$5,1,$DN55)</f>
        <v>288.42</v>
      </c>
      <c r="DP55" s="4">
        <f>INDEX($BN$4:$DJ$5,2,$DN55)</f>
        <v>202.16</v>
      </c>
      <c r="DQ55" s="5">
        <f>$D54</f>
        <v>546.82</v>
      </c>
      <c r="DR55" s="6">
        <f>$E54</f>
        <v>205.96</v>
      </c>
      <c r="DS55" t="e">
        <f t="shared" si="43"/>
        <v>#REF!</v>
      </c>
    </row>
    <row r="56" spans="1:123" ht="12.75" thickBot="1">
      <c r="A56" t="s">
        <v>7</v>
      </c>
      <c r="B56">
        <v>46</v>
      </c>
      <c r="D56">
        <v>531.62</v>
      </c>
      <c r="E56">
        <v>746.32</v>
      </c>
      <c r="F56">
        <v>0</v>
      </c>
      <c r="I56">
        <f t="shared" si="35"/>
        <v>277.18883743758516</v>
      </c>
      <c r="J56">
        <f t="shared" si="45"/>
        <v>311.2717295226151</v>
      </c>
      <c r="K56">
        <f t="shared" si="45"/>
        <v>379.64821611591964</v>
      </c>
      <c r="L56">
        <f t="shared" si="45"/>
        <v>270.27164409164357</v>
      </c>
      <c r="M56">
        <f t="shared" si="45"/>
        <v>550.3356477641622</v>
      </c>
      <c r="N56">
        <f t="shared" si="45"/>
        <v>231.16028119034647</v>
      </c>
      <c r="O56">
        <f t="shared" si="45"/>
        <v>221.1629381248134</v>
      </c>
      <c r="P56">
        <f t="shared" si="45"/>
        <v>333.69842313082637</v>
      </c>
      <c r="Q56">
        <f t="shared" si="45"/>
        <v>465.32286296720906</v>
      </c>
      <c r="R56">
        <f t="shared" si="45"/>
        <v>294.9960338716438</v>
      </c>
      <c r="S56">
        <f t="shared" si="45"/>
        <v>272.99608348839</v>
      </c>
      <c r="T56">
        <f t="shared" si="45"/>
        <v>312.0688545818054</v>
      </c>
      <c r="U56">
        <f t="shared" si="45"/>
        <v>333.69842313082637</v>
      </c>
      <c r="V56">
        <f t="shared" si="45"/>
        <v>282.85097772502047</v>
      </c>
      <c r="W56">
        <f t="shared" si="45"/>
        <v>328.9160677133302</v>
      </c>
      <c r="X56">
        <f t="shared" si="45"/>
        <v>311.8913515953913</v>
      </c>
      <c r="Y56">
        <f t="shared" si="45"/>
        <v>264.127336714699</v>
      </c>
      <c r="Z56">
        <f t="shared" si="45"/>
        <v>191.85296453273793</v>
      </c>
      <c r="AA56">
        <f t="shared" si="45"/>
        <v>120.65403930246185</v>
      </c>
      <c r="AB56">
        <f t="shared" si="45"/>
        <v>34.39787202720546</v>
      </c>
      <c r="AC56">
        <f t="shared" si="45"/>
        <v>160.62317267443083</v>
      </c>
      <c r="AD56">
        <f t="shared" si="45"/>
        <v>85.82281281803802</v>
      </c>
      <c r="AE56">
        <f t="shared" si="45"/>
        <v>244.49951247395163</v>
      </c>
      <c r="AF56">
        <f t="shared" si="45"/>
        <v>225.64737889016126</v>
      </c>
      <c r="AG56">
        <f t="shared" si="45"/>
        <v>316.44167740675374</v>
      </c>
      <c r="AH56">
        <f t="shared" si="45"/>
        <v>363.6846177665479</v>
      </c>
      <c r="AI56">
        <f t="shared" si="45"/>
        <v>175.11115783981336</v>
      </c>
      <c r="AJ56">
        <f t="shared" si="45"/>
        <v>418.8727434436383</v>
      </c>
      <c r="AK56">
        <f t="shared" si="45"/>
        <v>401.4070652093708</v>
      </c>
      <c r="AL56">
        <f t="shared" si="45"/>
        <v>417.2861929180021</v>
      </c>
      <c r="AM56">
        <f t="shared" si="45"/>
        <v>412.7163888192472</v>
      </c>
      <c r="AN56">
        <f t="shared" si="45"/>
        <v>460.3098908344248</v>
      </c>
      <c r="AO56">
        <f t="shared" si="45"/>
        <v>500.03278652504383</v>
      </c>
      <c r="AP56">
        <f t="shared" si="45"/>
        <v>519.4016207136825</v>
      </c>
      <c r="AQ56">
        <f t="shared" si="45"/>
        <v>441.70402986615375</v>
      </c>
      <c r="AR56">
        <f t="shared" si="45"/>
        <v>385.9993911912298</v>
      </c>
      <c r="AS56">
        <f t="shared" si="45"/>
        <v>343.39765520457485</v>
      </c>
      <c r="AT56">
        <f t="shared" si="45"/>
        <v>300.3464326407091</v>
      </c>
      <c r="AU56">
        <f t="shared" si="45"/>
        <v>300.9659974149904</v>
      </c>
      <c r="AV56">
        <f t="shared" si="45"/>
        <v>382.95724304418115</v>
      </c>
      <c r="AW56">
        <f t="shared" si="45"/>
        <v>486.1814509007928</v>
      </c>
      <c r="AX56">
        <f t="shared" si="45"/>
        <v>449.6080928986933</v>
      </c>
      <c r="AY56">
        <f t="shared" si="45"/>
        <v>364.3445073004395</v>
      </c>
      <c r="AZ56">
        <f t="shared" si="45"/>
        <v>540.573741130662</v>
      </c>
      <c r="BA56">
        <f t="shared" si="45"/>
        <v>596.0338460188315</v>
      </c>
      <c r="BB56">
        <f t="shared" si="45"/>
        <v>0</v>
      </c>
      <c r="BC56">
        <f t="shared" si="45"/>
        <v>340.2122831409825</v>
      </c>
      <c r="BD56">
        <f t="shared" si="45"/>
        <v>291.5157313079348</v>
      </c>
      <c r="BE56">
        <f t="shared" si="45"/>
        <v>109.47298114146706</v>
      </c>
      <c r="BF56" t="str">
        <f t="shared" si="10"/>
        <v>South Station</v>
      </c>
      <c r="BI56">
        <v>46</v>
      </c>
      <c r="BJ56">
        <f t="shared" si="11"/>
        <v>531.62</v>
      </c>
      <c r="BK56">
        <f t="shared" si="12"/>
        <v>746.32</v>
      </c>
      <c r="BL56">
        <v>46</v>
      </c>
      <c r="BN56">
        <f t="shared" si="38"/>
        <v>100000</v>
      </c>
      <c r="BO56">
        <f t="shared" si="38"/>
        <v>100000</v>
      </c>
      <c r="BP56">
        <f t="shared" si="38"/>
        <v>100000</v>
      </c>
      <c r="BQ56">
        <f t="shared" si="38"/>
        <v>100000</v>
      </c>
      <c r="BR56">
        <f t="shared" si="38"/>
        <v>100000</v>
      </c>
      <c r="BS56">
        <f t="shared" si="38"/>
        <v>100000</v>
      </c>
      <c r="BT56">
        <f t="shared" si="38"/>
        <v>100000</v>
      </c>
      <c r="BU56">
        <f t="shared" si="38"/>
        <v>100000</v>
      </c>
      <c r="BV56">
        <f t="shared" si="38"/>
        <v>100000</v>
      </c>
      <c r="BW56">
        <f t="shared" si="38"/>
        <v>100000</v>
      </c>
      <c r="BX56">
        <f t="shared" si="38"/>
        <v>100000</v>
      </c>
      <c r="BY56">
        <f t="shared" si="38"/>
        <v>100000</v>
      </c>
      <c r="BZ56">
        <f t="shared" si="38"/>
        <v>100000</v>
      </c>
      <c r="CA56">
        <f t="shared" si="38"/>
        <v>100000</v>
      </c>
      <c r="CB56">
        <f t="shared" si="38"/>
        <v>100000</v>
      </c>
      <c r="CC56">
        <f t="shared" si="37"/>
        <v>100000</v>
      </c>
      <c r="CD56">
        <f t="shared" si="32"/>
        <v>100000</v>
      </c>
      <c r="CE56">
        <f t="shared" si="32"/>
        <v>100000</v>
      </c>
      <c r="CF56">
        <f t="shared" si="32"/>
        <v>100000</v>
      </c>
      <c r="CG56">
        <f t="shared" si="32"/>
        <v>100000</v>
      </c>
      <c r="CH56">
        <f t="shared" si="32"/>
        <v>100000</v>
      </c>
      <c r="CI56">
        <f t="shared" si="32"/>
        <v>100000</v>
      </c>
      <c r="CJ56">
        <f t="shared" si="32"/>
        <v>100000</v>
      </c>
      <c r="CK56">
        <f t="shared" si="32"/>
        <v>100000</v>
      </c>
      <c r="CL56">
        <f t="shared" si="32"/>
        <v>100000</v>
      </c>
      <c r="CM56">
        <f t="shared" si="32"/>
        <v>100000</v>
      </c>
      <c r="CN56">
        <f t="shared" si="32"/>
        <v>100000</v>
      </c>
      <c r="CO56">
        <f t="shared" si="32"/>
        <v>100000</v>
      </c>
      <c r="CP56">
        <f t="shared" si="32"/>
        <v>100000</v>
      </c>
      <c r="CQ56">
        <f t="shared" si="32"/>
        <v>100000</v>
      </c>
      <c r="CR56">
        <f t="shared" si="32"/>
        <v>100000</v>
      </c>
      <c r="CS56">
        <f t="shared" si="32"/>
        <v>100000</v>
      </c>
      <c r="CT56">
        <f t="shared" si="33"/>
        <v>100000</v>
      </c>
      <c r="CU56">
        <f t="shared" si="33"/>
        <v>100000</v>
      </c>
      <c r="CV56">
        <f t="shared" si="33"/>
        <v>100000</v>
      </c>
      <c r="CW56">
        <f t="shared" si="33"/>
        <v>100000</v>
      </c>
      <c r="CX56">
        <f t="shared" si="33"/>
        <v>100000</v>
      </c>
      <c r="CY56">
        <f t="shared" si="33"/>
        <v>100000</v>
      </c>
      <c r="CZ56">
        <f t="shared" si="33"/>
        <v>100000</v>
      </c>
      <c r="DA56">
        <f t="shared" si="33"/>
        <v>100000</v>
      </c>
      <c r="DB56">
        <f t="shared" si="33"/>
        <v>100000</v>
      </c>
      <c r="DC56">
        <f t="shared" si="33"/>
        <v>100000</v>
      </c>
      <c r="DD56">
        <f t="shared" si="33"/>
        <v>100000</v>
      </c>
      <c r="DE56">
        <f t="shared" si="33"/>
        <v>100000</v>
      </c>
      <c r="DF56">
        <f t="shared" si="33"/>
        <v>596.0338460188315</v>
      </c>
      <c r="DG56">
        <f t="shared" si="33"/>
        <v>0</v>
      </c>
      <c r="DH56">
        <f t="shared" si="33"/>
        <v>340.2122831409825</v>
      </c>
      <c r="DI56">
        <f t="shared" si="33"/>
        <v>291.5157313079348</v>
      </c>
      <c r="DJ56">
        <f t="shared" si="34"/>
        <v>100000</v>
      </c>
      <c r="DK56" s="10">
        <f t="shared" si="39"/>
        <v>46</v>
      </c>
      <c r="DL56">
        <f t="shared" si="40"/>
        <v>0</v>
      </c>
      <c r="DM56">
        <f t="shared" si="41"/>
        <v>0</v>
      </c>
      <c r="DN56">
        <f t="shared" si="42"/>
        <v>46</v>
      </c>
      <c r="DO56" s="5">
        <f>$D55</f>
        <v>288.42</v>
      </c>
      <c r="DP56" s="6">
        <f>$E55</f>
        <v>202.16</v>
      </c>
      <c r="DQ56" s="3">
        <f>INDEX($BN$4:$DJ$5,1,$DN56)</f>
        <v>531.62</v>
      </c>
      <c r="DR56" s="4">
        <f>INDEX($BN$4:$DJ$5,2,$DN56)</f>
        <v>746.32</v>
      </c>
      <c r="DS56" t="e">
        <f t="shared" si="43"/>
        <v>#REF!</v>
      </c>
    </row>
    <row r="57" spans="1:123" ht="12.75" thickBot="1">
      <c r="A57" t="s">
        <v>8</v>
      </c>
      <c r="B57">
        <v>47</v>
      </c>
      <c r="D57">
        <v>654.36</v>
      </c>
      <c r="E57">
        <v>429.02</v>
      </c>
      <c r="F57">
        <v>0</v>
      </c>
      <c r="I57">
        <f t="shared" si="35"/>
        <v>172.81646333610695</v>
      </c>
      <c r="J57">
        <f t="shared" si="45"/>
        <v>169.36664370530582</v>
      </c>
      <c r="K57">
        <f t="shared" si="45"/>
        <v>182.69584122250842</v>
      </c>
      <c r="L57">
        <f t="shared" si="45"/>
        <v>146.60811710133927</v>
      </c>
      <c r="M57">
        <f t="shared" si="45"/>
        <v>378.6998859255176</v>
      </c>
      <c r="N57">
        <f t="shared" si="45"/>
        <v>162.8923976126572</v>
      </c>
      <c r="O57">
        <f t="shared" si="45"/>
        <v>155.01438513892833</v>
      </c>
      <c r="P57">
        <f t="shared" si="45"/>
        <v>140.74781419261902</v>
      </c>
      <c r="Q57">
        <f t="shared" si="45"/>
        <v>285.21074664184727</v>
      </c>
      <c r="R57">
        <f t="shared" si="45"/>
        <v>108.0724275659615</v>
      </c>
      <c r="S57">
        <f t="shared" si="45"/>
        <v>114.7625165286994</v>
      </c>
      <c r="T57">
        <f t="shared" si="45"/>
        <v>105.79366521677939</v>
      </c>
      <c r="U57">
        <f t="shared" si="45"/>
        <v>106.83880942803508</v>
      </c>
      <c r="V57">
        <f t="shared" si="45"/>
        <v>81.45927325970942</v>
      </c>
      <c r="W57">
        <f t="shared" si="45"/>
        <v>36.10000000000002</v>
      </c>
      <c r="X57">
        <f t="shared" si="45"/>
        <v>38.76000000000005</v>
      </c>
      <c r="Y57">
        <f t="shared" si="45"/>
        <v>81.73887447230976</v>
      </c>
      <c r="Z57">
        <f t="shared" si="45"/>
        <v>159.5248870866236</v>
      </c>
      <c r="AA57">
        <f t="shared" si="45"/>
        <v>228.42678389365818</v>
      </c>
      <c r="AB57">
        <f t="shared" si="45"/>
        <v>313.4960848240373</v>
      </c>
      <c r="AC57">
        <f t="shared" si="45"/>
        <v>179.89418334120757</v>
      </c>
      <c r="AD57">
        <f t="shared" si="45"/>
        <v>353.4518886637897</v>
      </c>
      <c r="AE57">
        <f t="shared" si="45"/>
        <v>379.3292780685404</v>
      </c>
      <c r="AF57">
        <f t="shared" si="45"/>
        <v>129.21396983298675</v>
      </c>
      <c r="AG57">
        <f t="shared" si="45"/>
        <v>256.3195068659426</v>
      </c>
      <c r="AH57">
        <f t="shared" si="45"/>
        <v>47.5971805887702</v>
      </c>
      <c r="AI57">
        <f t="shared" si="45"/>
        <v>283.22315442067935</v>
      </c>
      <c r="AJ57">
        <f t="shared" si="45"/>
        <v>109.5455047001017</v>
      </c>
      <c r="AK57">
        <f t="shared" si="45"/>
        <v>155.71310285265014</v>
      </c>
      <c r="AL57">
        <f t="shared" si="45"/>
        <v>136.78000584880817</v>
      </c>
      <c r="AM57">
        <f t="shared" si="45"/>
        <v>84.88386890334344</v>
      </c>
      <c r="AN57">
        <f t="shared" si="45"/>
        <v>133.68927107288746</v>
      </c>
      <c r="AO57">
        <f t="shared" si="45"/>
        <v>161.4946352050123</v>
      </c>
      <c r="AP57">
        <f t="shared" si="45"/>
        <v>179.5004323114571</v>
      </c>
      <c r="AQ57">
        <f t="shared" si="45"/>
        <v>102.02770016029957</v>
      </c>
      <c r="AR57">
        <f t="shared" si="45"/>
        <v>46.336633455614745</v>
      </c>
      <c r="AS57">
        <f t="shared" si="45"/>
        <v>5.480437938705245</v>
      </c>
      <c r="AT57">
        <f t="shared" si="45"/>
        <v>40.617360820220746</v>
      </c>
      <c r="AU57">
        <f t="shared" si="45"/>
        <v>160.25596151157688</v>
      </c>
      <c r="AV57">
        <f t="shared" si="45"/>
        <v>161.14374824981576</v>
      </c>
      <c r="AW57">
        <f t="shared" si="45"/>
        <v>193.71578562419734</v>
      </c>
      <c r="AX57">
        <f t="shared" si="45"/>
        <v>129.10440581173046</v>
      </c>
      <c r="AY57">
        <f t="shared" si="45"/>
        <v>59.690247109557156</v>
      </c>
      <c r="AZ57">
        <f t="shared" si="45"/>
        <v>247.62999656745947</v>
      </c>
      <c r="BA57">
        <f t="shared" si="45"/>
        <v>430.5549247192511</v>
      </c>
      <c r="BB57">
        <f t="shared" si="45"/>
        <v>340.2122831409825</v>
      </c>
      <c r="BC57">
        <f t="shared" si="45"/>
        <v>0</v>
      </c>
      <c r="BD57">
        <f t="shared" si="45"/>
        <v>119.85852994259521</v>
      </c>
      <c r="BE57">
        <f t="shared" si="45"/>
        <v>230.83240673700914</v>
      </c>
      <c r="BF57" t="str">
        <f t="shared" si="10"/>
        <v>East Station</v>
      </c>
      <c r="BI57">
        <v>47</v>
      </c>
      <c r="BJ57">
        <f t="shared" si="11"/>
        <v>654.36</v>
      </c>
      <c r="BK57">
        <f t="shared" si="12"/>
        <v>429.02</v>
      </c>
      <c r="BL57">
        <v>47</v>
      </c>
      <c r="BN57">
        <f t="shared" si="38"/>
        <v>100000</v>
      </c>
      <c r="BO57">
        <f t="shared" si="38"/>
        <v>100000</v>
      </c>
      <c r="BP57">
        <f t="shared" si="38"/>
        <v>100000</v>
      </c>
      <c r="BQ57">
        <f t="shared" si="38"/>
        <v>100000</v>
      </c>
      <c r="BR57">
        <f t="shared" si="38"/>
        <v>100000</v>
      </c>
      <c r="BS57">
        <f t="shared" si="38"/>
        <v>100000</v>
      </c>
      <c r="BT57">
        <f t="shared" si="38"/>
        <v>100000</v>
      </c>
      <c r="BU57">
        <f t="shared" si="38"/>
        <v>100000</v>
      </c>
      <c r="BV57">
        <f t="shared" si="38"/>
        <v>100000</v>
      </c>
      <c r="BW57">
        <f t="shared" si="38"/>
        <v>100000</v>
      </c>
      <c r="BX57">
        <f t="shared" si="38"/>
        <v>100000</v>
      </c>
      <c r="BY57">
        <f t="shared" si="38"/>
        <v>100000</v>
      </c>
      <c r="BZ57">
        <f t="shared" si="38"/>
        <v>100000</v>
      </c>
      <c r="CA57">
        <f t="shared" si="38"/>
        <v>100000</v>
      </c>
      <c r="CB57">
        <f t="shared" si="38"/>
        <v>100000</v>
      </c>
      <c r="CC57">
        <f t="shared" si="37"/>
        <v>100000</v>
      </c>
      <c r="CD57">
        <f t="shared" si="32"/>
        <v>100000</v>
      </c>
      <c r="CE57">
        <f t="shared" si="32"/>
        <v>100000</v>
      </c>
      <c r="CF57">
        <f t="shared" si="32"/>
        <v>100000</v>
      </c>
      <c r="CG57">
        <f t="shared" si="32"/>
        <v>100000</v>
      </c>
      <c r="CH57">
        <f t="shared" si="32"/>
        <v>100000</v>
      </c>
      <c r="CI57">
        <f t="shared" si="32"/>
        <v>100000</v>
      </c>
      <c r="CJ57">
        <f t="shared" si="32"/>
        <v>100000</v>
      </c>
      <c r="CK57">
        <f t="shared" si="32"/>
        <v>100000</v>
      </c>
      <c r="CL57">
        <f t="shared" si="32"/>
        <v>100000</v>
      </c>
      <c r="CM57">
        <f t="shared" si="32"/>
        <v>100000</v>
      </c>
      <c r="CN57">
        <f t="shared" si="32"/>
        <v>100000</v>
      </c>
      <c r="CO57">
        <f t="shared" si="32"/>
        <v>100000</v>
      </c>
      <c r="CP57">
        <f t="shared" si="32"/>
        <v>100000</v>
      </c>
      <c r="CQ57">
        <f t="shared" si="32"/>
        <v>100000</v>
      </c>
      <c r="CR57">
        <f t="shared" si="32"/>
        <v>100000</v>
      </c>
      <c r="CS57">
        <f aca="true" t="shared" si="46" ref="CS57:DH59">IF(CS$10=100,100000,AN57)</f>
        <v>100000</v>
      </c>
      <c r="CT57">
        <f t="shared" si="33"/>
        <v>100000</v>
      </c>
      <c r="CU57">
        <f t="shared" si="33"/>
        <v>100000</v>
      </c>
      <c r="CV57">
        <f t="shared" si="33"/>
        <v>100000</v>
      </c>
      <c r="CW57">
        <f t="shared" si="33"/>
        <v>100000</v>
      </c>
      <c r="CX57">
        <f t="shared" si="33"/>
        <v>100000</v>
      </c>
      <c r="CY57">
        <f t="shared" si="33"/>
        <v>100000</v>
      </c>
      <c r="CZ57">
        <f t="shared" si="33"/>
        <v>100000</v>
      </c>
      <c r="DA57">
        <f t="shared" si="33"/>
        <v>100000</v>
      </c>
      <c r="DB57">
        <f t="shared" si="33"/>
        <v>100000</v>
      </c>
      <c r="DC57">
        <f t="shared" si="33"/>
        <v>100000</v>
      </c>
      <c r="DD57">
        <f t="shared" si="33"/>
        <v>100000</v>
      </c>
      <c r="DE57">
        <f t="shared" si="33"/>
        <v>100000</v>
      </c>
      <c r="DF57">
        <f t="shared" si="33"/>
        <v>430.5549247192511</v>
      </c>
      <c r="DG57">
        <f t="shared" si="33"/>
        <v>340.2122831409825</v>
      </c>
      <c r="DH57">
        <f t="shared" si="33"/>
        <v>0</v>
      </c>
      <c r="DI57">
        <f aca="true" t="shared" si="47" ref="DI57:DJ59">IF(DI$10=100,100000,BD57)</f>
        <v>119.85852994259521</v>
      </c>
      <c r="DJ57">
        <f t="shared" si="34"/>
        <v>100000</v>
      </c>
      <c r="DK57" s="10">
        <f t="shared" si="39"/>
        <v>47</v>
      </c>
      <c r="DL57">
        <f t="shared" si="40"/>
        <v>0</v>
      </c>
      <c r="DM57">
        <f t="shared" si="41"/>
        <v>0</v>
      </c>
      <c r="DN57">
        <f t="shared" si="42"/>
        <v>47</v>
      </c>
      <c r="DO57" s="3">
        <f>INDEX($BN$4:$DJ$5,1,$DN57)</f>
        <v>654.36</v>
      </c>
      <c r="DP57" s="4">
        <f>INDEX($BN$4:$DJ$5,2,$DN57)</f>
        <v>429.02</v>
      </c>
      <c r="DQ57" s="5">
        <f>$D56</f>
        <v>531.62</v>
      </c>
      <c r="DR57" s="6">
        <f>$E56</f>
        <v>746.32</v>
      </c>
      <c r="DS57" t="e">
        <f t="shared" si="43"/>
        <v>#REF!</v>
      </c>
    </row>
    <row r="58" spans="1:123" ht="12.75" thickBot="1">
      <c r="A58" t="s">
        <v>9</v>
      </c>
      <c r="B58">
        <v>48</v>
      </c>
      <c r="D58">
        <v>537.32</v>
      </c>
      <c r="E58">
        <v>454.86</v>
      </c>
      <c r="F58">
        <v>0</v>
      </c>
      <c r="I58">
        <f t="shared" si="35"/>
        <v>53.2447668790089</v>
      </c>
      <c r="J58">
        <f t="shared" si="45"/>
        <v>54.564083424905135</v>
      </c>
      <c r="K58">
        <f t="shared" si="45"/>
        <v>101.5950746837661</v>
      </c>
      <c r="L58">
        <f t="shared" si="45"/>
        <v>30.631865761001272</v>
      </c>
      <c r="M58">
        <f t="shared" si="45"/>
        <v>302.9553425836885</v>
      </c>
      <c r="N58">
        <f t="shared" si="45"/>
        <v>64.29191239961678</v>
      </c>
      <c r="O58">
        <f t="shared" si="45"/>
        <v>70.44773665633265</v>
      </c>
      <c r="P58">
        <f t="shared" si="45"/>
        <v>47.61386352733838</v>
      </c>
      <c r="Q58">
        <f t="shared" si="45"/>
        <v>206.97439938311214</v>
      </c>
      <c r="R58">
        <f t="shared" si="45"/>
        <v>11.7983727691576</v>
      </c>
      <c r="S58">
        <f t="shared" si="45"/>
        <v>22.15761720041213</v>
      </c>
      <c r="T58">
        <f t="shared" si="45"/>
        <v>23.142592767449347</v>
      </c>
      <c r="U58">
        <f t="shared" si="45"/>
        <v>43.32666615376725</v>
      </c>
      <c r="V58">
        <f t="shared" si="45"/>
        <v>47.499999999999915</v>
      </c>
      <c r="W58">
        <f t="shared" si="45"/>
        <v>84.96463499597931</v>
      </c>
      <c r="X58">
        <f t="shared" si="45"/>
        <v>83.18789334993396</v>
      </c>
      <c r="Y58">
        <f t="shared" si="45"/>
        <v>74.37620318354513</v>
      </c>
      <c r="Z58">
        <f t="shared" si="45"/>
        <v>103.59025822923702</v>
      </c>
      <c r="AA58">
        <f t="shared" si="45"/>
        <v>171.0037999577787</v>
      </c>
      <c r="AB58">
        <f t="shared" si="45"/>
        <v>258.84667276208125</v>
      </c>
      <c r="AC58">
        <f t="shared" si="45"/>
        <v>155.950537030175</v>
      </c>
      <c r="AD58">
        <f t="shared" si="45"/>
        <v>333.0747147413024</v>
      </c>
      <c r="AE58">
        <f t="shared" si="45"/>
        <v>267.14432428932497</v>
      </c>
      <c r="AF58">
        <f t="shared" si="45"/>
        <v>157.575420672134</v>
      </c>
      <c r="AG58">
        <f t="shared" si="45"/>
        <v>137.61247617857916</v>
      </c>
      <c r="AH58">
        <f t="shared" si="45"/>
        <v>104.29529040182007</v>
      </c>
      <c r="AI58">
        <f t="shared" si="45"/>
        <v>182.43957903919858</v>
      </c>
      <c r="AJ58">
        <f t="shared" si="45"/>
        <v>137.33938109661042</v>
      </c>
      <c r="AK58">
        <f t="shared" si="45"/>
        <v>110.756052656277</v>
      </c>
      <c r="AL58">
        <f t="shared" si="45"/>
        <v>126.90312052900828</v>
      </c>
      <c r="AM58">
        <f t="shared" si="45"/>
        <v>145.32205613739436</v>
      </c>
      <c r="AN58">
        <f t="shared" si="45"/>
        <v>184.1040195107103</v>
      </c>
      <c r="AO58">
        <f t="shared" si="45"/>
        <v>236.49467224442918</v>
      </c>
      <c r="AP58">
        <f t="shared" si="45"/>
        <v>270.07415648299263</v>
      </c>
      <c r="AQ58">
        <f t="shared" si="45"/>
        <v>189.31819669540485</v>
      </c>
      <c r="AR58">
        <f t="shared" si="45"/>
        <v>155.20988241732542</v>
      </c>
      <c r="AS58">
        <f t="shared" si="45"/>
        <v>117.98372769157619</v>
      </c>
      <c r="AT58">
        <f t="shared" si="45"/>
        <v>110.33946347522263</v>
      </c>
      <c r="AU58">
        <f t="shared" si="45"/>
        <v>241.7484022697978</v>
      </c>
      <c r="AV58">
        <f t="shared" si="45"/>
        <v>270.99861918467406</v>
      </c>
      <c r="AW58">
        <f t="shared" si="45"/>
        <v>313.2348090490582</v>
      </c>
      <c r="AX58">
        <f t="shared" si="45"/>
        <v>245.57204156825338</v>
      </c>
      <c r="AY58">
        <f t="shared" si="45"/>
        <v>178.31436734038</v>
      </c>
      <c r="AZ58">
        <f t="shared" si="45"/>
        <v>249.08123172973112</v>
      </c>
      <c r="BA58">
        <f t="shared" si="45"/>
        <v>354.69493934929494</v>
      </c>
      <c r="BB58">
        <f t="shared" si="45"/>
        <v>291.5157313079348</v>
      </c>
      <c r="BC58">
        <f t="shared" si="45"/>
        <v>119.85852994259521</v>
      </c>
      <c r="BD58">
        <f t="shared" si="45"/>
        <v>0</v>
      </c>
      <c r="BE58">
        <f t="shared" si="45"/>
        <v>194.3609919711257</v>
      </c>
      <c r="BF58" t="str">
        <f t="shared" si="10"/>
        <v>Central Station</v>
      </c>
      <c r="BI58">
        <v>48</v>
      </c>
      <c r="BJ58">
        <f t="shared" si="11"/>
        <v>537.32</v>
      </c>
      <c r="BK58">
        <f t="shared" si="12"/>
        <v>454.86</v>
      </c>
      <c r="BL58">
        <v>48</v>
      </c>
      <c r="BN58">
        <f t="shared" si="38"/>
        <v>100000</v>
      </c>
      <c r="BO58">
        <f t="shared" si="38"/>
        <v>100000</v>
      </c>
      <c r="BP58">
        <f t="shared" si="38"/>
        <v>100000</v>
      </c>
      <c r="BQ58">
        <f t="shared" si="38"/>
        <v>100000</v>
      </c>
      <c r="BR58">
        <f t="shared" si="38"/>
        <v>100000</v>
      </c>
      <c r="BS58">
        <f t="shared" si="38"/>
        <v>100000</v>
      </c>
      <c r="BT58">
        <f t="shared" si="38"/>
        <v>100000</v>
      </c>
      <c r="BU58">
        <f t="shared" si="38"/>
        <v>100000</v>
      </c>
      <c r="BV58">
        <f t="shared" si="38"/>
        <v>100000</v>
      </c>
      <c r="BW58">
        <f t="shared" si="38"/>
        <v>100000</v>
      </c>
      <c r="BX58">
        <f t="shared" si="38"/>
        <v>100000</v>
      </c>
      <c r="BY58">
        <f t="shared" si="38"/>
        <v>100000</v>
      </c>
      <c r="BZ58">
        <f t="shared" si="38"/>
        <v>100000</v>
      </c>
      <c r="CA58">
        <f t="shared" si="38"/>
        <v>100000</v>
      </c>
      <c r="CB58">
        <f t="shared" si="38"/>
        <v>100000</v>
      </c>
      <c r="CC58">
        <f t="shared" si="37"/>
        <v>100000</v>
      </c>
      <c r="CD58">
        <f aca="true" t="shared" si="48" ref="CD58:CR58">IF(CD$10=100,100000,Y58)</f>
        <v>100000</v>
      </c>
      <c r="CE58">
        <f t="shared" si="48"/>
        <v>100000</v>
      </c>
      <c r="CF58">
        <f t="shared" si="48"/>
        <v>100000</v>
      </c>
      <c r="CG58">
        <f t="shared" si="48"/>
        <v>100000</v>
      </c>
      <c r="CH58">
        <f t="shared" si="48"/>
        <v>100000</v>
      </c>
      <c r="CI58">
        <f t="shared" si="48"/>
        <v>100000</v>
      </c>
      <c r="CJ58">
        <f t="shared" si="48"/>
        <v>100000</v>
      </c>
      <c r="CK58">
        <f t="shared" si="48"/>
        <v>100000</v>
      </c>
      <c r="CL58">
        <f t="shared" si="48"/>
        <v>100000</v>
      </c>
      <c r="CM58">
        <f t="shared" si="48"/>
        <v>100000</v>
      </c>
      <c r="CN58">
        <f t="shared" si="48"/>
        <v>100000</v>
      </c>
      <c r="CO58">
        <f t="shared" si="48"/>
        <v>100000</v>
      </c>
      <c r="CP58">
        <f t="shared" si="48"/>
        <v>100000</v>
      </c>
      <c r="CQ58">
        <f t="shared" si="48"/>
        <v>100000</v>
      </c>
      <c r="CR58">
        <f t="shared" si="48"/>
        <v>100000</v>
      </c>
      <c r="CS58">
        <f t="shared" si="46"/>
        <v>100000</v>
      </c>
      <c r="CT58">
        <f t="shared" si="46"/>
        <v>100000</v>
      </c>
      <c r="CU58">
        <f t="shared" si="46"/>
        <v>100000</v>
      </c>
      <c r="CV58">
        <f t="shared" si="46"/>
        <v>100000</v>
      </c>
      <c r="CW58">
        <f t="shared" si="46"/>
        <v>100000</v>
      </c>
      <c r="CX58">
        <f t="shared" si="46"/>
        <v>100000</v>
      </c>
      <c r="CY58">
        <f t="shared" si="46"/>
        <v>100000</v>
      </c>
      <c r="CZ58">
        <f t="shared" si="46"/>
        <v>100000</v>
      </c>
      <c r="DA58">
        <f t="shared" si="46"/>
        <v>100000</v>
      </c>
      <c r="DB58">
        <f t="shared" si="46"/>
        <v>100000</v>
      </c>
      <c r="DC58">
        <f t="shared" si="46"/>
        <v>100000</v>
      </c>
      <c r="DD58">
        <f t="shared" si="46"/>
        <v>100000</v>
      </c>
      <c r="DE58">
        <f t="shared" si="46"/>
        <v>100000</v>
      </c>
      <c r="DF58">
        <f t="shared" si="46"/>
        <v>354.69493934929494</v>
      </c>
      <c r="DG58">
        <f t="shared" si="46"/>
        <v>291.5157313079348</v>
      </c>
      <c r="DH58">
        <f t="shared" si="46"/>
        <v>119.85852994259521</v>
      </c>
      <c r="DI58">
        <f t="shared" si="47"/>
        <v>0</v>
      </c>
      <c r="DJ58">
        <f t="shared" si="47"/>
        <v>100000</v>
      </c>
      <c r="DK58" s="10">
        <f t="shared" si="39"/>
        <v>48</v>
      </c>
      <c r="DL58">
        <f t="shared" si="40"/>
        <v>0</v>
      </c>
      <c r="DM58">
        <f t="shared" si="41"/>
        <v>0</v>
      </c>
      <c r="DN58">
        <f t="shared" si="42"/>
        <v>48</v>
      </c>
      <c r="DO58" s="5">
        <f>$D57</f>
        <v>654.36</v>
      </c>
      <c r="DP58" s="6">
        <f>$E57</f>
        <v>429.02</v>
      </c>
      <c r="DQ58" s="3">
        <f>INDEX($BN$4:$DJ$5,1,$DN58)</f>
        <v>537.32</v>
      </c>
      <c r="DR58" s="4">
        <f>INDEX($BN$4:$DJ$5,2,$DN58)</f>
        <v>454.86</v>
      </c>
      <c r="DS58" t="e">
        <f t="shared" si="43"/>
        <v>#REF!</v>
      </c>
    </row>
    <row r="59" spans="1:123" ht="12.75" thickBot="1">
      <c r="A59" t="s">
        <v>10</v>
      </c>
      <c r="B59">
        <v>49</v>
      </c>
      <c r="D59">
        <v>574.56</v>
      </c>
      <c r="E59">
        <v>645.62</v>
      </c>
      <c r="F59">
        <v>0.013762167204231871</v>
      </c>
      <c r="I59">
        <f t="shared" si="35"/>
        <v>193.7347929516017</v>
      </c>
      <c r="J59">
        <f t="shared" si="45"/>
        <v>225.5324810310036</v>
      </c>
      <c r="K59">
        <f t="shared" si="45"/>
        <v>290.9192231530945</v>
      </c>
      <c r="L59">
        <f t="shared" si="45"/>
        <v>179.06429013066787</v>
      </c>
      <c r="M59">
        <f t="shared" si="45"/>
        <v>478.6716574020233</v>
      </c>
      <c r="N59">
        <f t="shared" si="45"/>
        <v>142.3722627480508</v>
      </c>
      <c r="O59">
        <f t="shared" si="45"/>
        <v>127.50628062962234</v>
      </c>
      <c r="P59">
        <f aca="true" t="shared" si="49" ref="P59:BE59">SQRT(($D59-P$9)^2+($E59-P$10)^2)</f>
        <v>240.1852518369935</v>
      </c>
      <c r="Q59">
        <f t="shared" si="49"/>
        <v>387.20069473078166</v>
      </c>
      <c r="R59">
        <f t="shared" si="49"/>
        <v>195.5150776794465</v>
      </c>
      <c r="S59">
        <f t="shared" si="49"/>
        <v>173.69284153355312</v>
      </c>
      <c r="T59">
        <f t="shared" si="49"/>
        <v>212.47709429489095</v>
      </c>
      <c r="U59">
        <f t="shared" si="49"/>
        <v>233.99115196947082</v>
      </c>
      <c r="V59">
        <f t="shared" si="49"/>
        <v>177.65680735620572</v>
      </c>
      <c r="W59">
        <f t="shared" si="49"/>
        <v>220.96436364264716</v>
      </c>
      <c r="X59">
        <f t="shared" si="49"/>
        <v>203.5339028270229</v>
      </c>
      <c r="Y59">
        <f t="shared" si="49"/>
        <v>156.31308198612166</v>
      </c>
      <c r="Z59">
        <f t="shared" si="49"/>
        <v>90.78262829418406</v>
      </c>
      <c r="AA59">
        <f t="shared" si="49"/>
        <v>41.154192982003586</v>
      </c>
      <c r="AB59">
        <f t="shared" si="49"/>
        <v>85.5869335821771</v>
      </c>
      <c r="AC59">
        <f t="shared" si="49"/>
        <v>51.17035469879025</v>
      </c>
      <c r="AD59">
        <f t="shared" si="49"/>
        <v>138.9127409563284</v>
      </c>
      <c r="AE59">
        <f t="shared" si="49"/>
        <v>251.74619997132027</v>
      </c>
      <c r="AF59">
        <f t="shared" si="49"/>
        <v>119.63966733487688</v>
      </c>
      <c r="AG59">
        <f t="shared" si="49"/>
        <v>255.94741960019832</v>
      </c>
      <c r="AH59">
        <f t="shared" si="49"/>
        <v>256.00524135259417</v>
      </c>
      <c r="AI59">
        <f t="shared" si="49"/>
        <v>149.81256022109756</v>
      </c>
      <c r="AJ59">
        <f t="shared" si="49"/>
        <v>313.49055743355336</v>
      </c>
      <c r="AK59">
        <f t="shared" si="49"/>
        <v>304.9656938083364</v>
      </c>
      <c r="AL59">
        <f t="shared" si="49"/>
        <v>315.95565828134806</v>
      </c>
      <c r="AM59">
        <f t="shared" si="49"/>
        <v>304.95278191877514</v>
      </c>
      <c r="AN59">
        <f t="shared" si="49"/>
        <v>353.2146503190376</v>
      </c>
      <c r="AO59">
        <f t="shared" si="49"/>
        <v>391.12929473512975</v>
      </c>
      <c r="AP59">
        <f t="shared" si="49"/>
        <v>409.93405957543956</v>
      </c>
      <c r="AQ59">
        <f t="shared" si="49"/>
        <v>332.50086857029413</v>
      </c>
      <c r="AR59">
        <f t="shared" si="49"/>
        <v>276.542111802163</v>
      </c>
      <c r="AS59">
        <f t="shared" si="49"/>
        <v>234.1022067388516</v>
      </c>
      <c r="AT59">
        <f t="shared" si="49"/>
        <v>190.8814553590788</v>
      </c>
      <c r="AU59">
        <f t="shared" si="49"/>
        <v>208.3678986792352</v>
      </c>
      <c r="AV59">
        <f t="shared" si="49"/>
        <v>285.32129888951516</v>
      </c>
      <c r="AW59">
        <f t="shared" si="49"/>
        <v>382.1889553610884</v>
      </c>
      <c r="AX59">
        <f t="shared" si="49"/>
        <v>341.5794191692468</v>
      </c>
      <c r="AY59">
        <f t="shared" si="49"/>
        <v>256.0179321844468</v>
      </c>
      <c r="AZ59">
        <f t="shared" si="49"/>
        <v>440.5342474768562</v>
      </c>
      <c r="BA59">
        <f t="shared" si="49"/>
        <v>527.7621350570729</v>
      </c>
      <c r="BB59">
        <f t="shared" si="49"/>
        <v>109.47298114146706</v>
      </c>
      <c r="BC59">
        <f t="shared" si="49"/>
        <v>230.83240673700914</v>
      </c>
      <c r="BD59">
        <f t="shared" si="49"/>
        <v>194.3609919711257</v>
      </c>
      <c r="BE59">
        <f t="shared" si="49"/>
        <v>0</v>
      </c>
      <c r="BF59" t="str">
        <f t="shared" si="10"/>
        <v>Towersclub &amp; Terracedor</v>
      </c>
      <c r="BI59">
        <v>49</v>
      </c>
      <c r="BJ59">
        <f t="shared" si="11"/>
        <v>574.56</v>
      </c>
      <c r="BK59">
        <f t="shared" si="12"/>
        <v>645.62</v>
      </c>
      <c r="BL59">
        <v>49</v>
      </c>
      <c r="BN59">
        <f t="shared" si="38"/>
        <v>100000</v>
      </c>
      <c r="BO59">
        <f t="shared" si="38"/>
        <v>100000</v>
      </c>
      <c r="BP59">
        <f t="shared" si="38"/>
        <v>100000</v>
      </c>
      <c r="BQ59">
        <f t="shared" si="38"/>
        <v>100000</v>
      </c>
      <c r="BR59">
        <f t="shared" si="38"/>
        <v>100000</v>
      </c>
      <c r="BS59">
        <f t="shared" si="38"/>
        <v>100000</v>
      </c>
      <c r="BT59">
        <f t="shared" si="38"/>
        <v>100000</v>
      </c>
      <c r="BU59">
        <f t="shared" si="38"/>
        <v>100000</v>
      </c>
      <c r="BV59">
        <f t="shared" si="38"/>
        <v>100000</v>
      </c>
      <c r="BW59">
        <f t="shared" si="38"/>
        <v>100000</v>
      </c>
      <c r="BX59">
        <f t="shared" si="38"/>
        <v>100000</v>
      </c>
      <c r="BY59">
        <f t="shared" si="38"/>
        <v>100000</v>
      </c>
      <c r="BZ59">
        <f t="shared" si="38"/>
        <v>100000</v>
      </c>
      <c r="CA59">
        <f t="shared" si="38"/>
        <v>100000</v>
      </c>
      <c r="CB59">
        <f t="shared" si="38"/>
        <v>100000</v>
      </c>
      <c r="CC59">
        <f t="shared" si="38"/>
        <v>100000</v>
      </c>
      <c r="CD59">
        <f aca="true" t="shared" si="50" ref="CD59:CR59">IF(CD$10=100,100000,Y59)</f>
        <v>100000</v>
      </c>
      <c r="CE59">
        <f t="shared" si="50"/>
        <v>100000</v>
      </c>
      <c r="CF59">
        <f t="shared" si="50"/>
        <v>100000</v>
      </c>
      <c r="CG59">
        <f t="shared" si="50"/>
        <v>100000</v>
      </c>
      <c r="CH59">
        <f t="shared" si="50"/>
        <v>100000</v>
      </c>
      <c r="CI59">
        <f t="shared" si="50"/>
        <v>100000</v>
      </c>
      <c r="CJ59">
        <f t="shared" si="50"/>
        <v>100000</v>
      </c>
      <c r="CK59">
        <f t="shared" si="50"/>
        <v>100000</v>
      </c>
      <c r="CL59">
        <f t="shared" si="50"/>
        <v>100000</v>
      </c>
      <c r="CM59">
        <f t="shared" si="50"/>
        <v>100000</v>
      </c>
      <c r="CN59">
        <f t="shared" si="50"/>
        <v>100000</v>
      </c>
      <c r="CO59">
        <f t="shared" si="50"/>
        <v>100000</v>
      </c>
      <c r="CP59">
        <f t="shared" si="50"/>
        <v>100000</v>
      </c>
      <c r="CQ59">
        <f t="shared" si="50"/>
        <v>100000</v>
      </c>
      <c r="CR59">
        <f t="shared" si="50"/>
        <v>100000</v>
      </c>
      <c r="CS59">
        <f t="shared" si="46"/>
        <v>100000</v>
      </c>
      <c r="CT59">
        <f t="shared" si="46"/>
        <v>100000</v>
      </c>
      <c r="CU59">
        <f t="shared" si="46"/>
        <v>100000</v>
      </c>
      <c r="CV59">
        <f t="shared" si="46"/>
        <v>100000</v>
      </c>
      <c r="CW59">
        <f t="shared" si="46"/>
        <v>100000</v>
      </c>
      <c r="CX59">
        <f t="shared" si="46"/>
        <v>100000</v>
      </c>
      <c r="CY59">
        <f t="shared" si="46"/>
        <v>100000</v>
      </c>
      <c r="CZ59">
        <f t="shared" si="46"/>
        <v>100000</v>
      </c>
      <c r="DA59">
        <f t="shared" si="46"/>
        <v>100000</v>
      </c>
      <c r="DB59">
        <f t="shared" si="46"/>
        <v>100000</v>
      </c>
      <c r="DC59">
        <f t="shared" si="46"/>
        <v>100000</v>
      </c>
      <c r="DD59">
        <f t="shared" si="46"/>
        <v>100000</v>
      </c>
      <c r="DE59">
        <f t="shared" si="46"/>
        <v>100000</v>
      </c>
      <c r="DF59">
        <f t="shared" si="46"/>
        <v>527.7621350570729</v>
      </c>
      <c r="DG59">
        <f t="shared" si="46"/>
        <v>109.47298114146706</v>
      </c>
      <c r="DH59">
        <f t="shared" si="46"/>
        <v>230.83240673700914</v>
      </c>
      <c r="DI59">
        <f t="shared" si="47"/>
        <v>194.3609919711257</v>
      </c>
      <c r="DJ59">
        <f t="shared" si="47"/>
        <v>100000</v>
      </c>
      <c r="DK59" s="10">
        <f t="shared" si="39"/>
        <v>46</v>
      </c>
      <c r="DL59">
        <f t="shared" si="40"/>
        <v>109.47298114146706</v>
      </c>
      <c r="DM59">
        <f t="shared" si="41"/>
        <v>1.506585470814592</v>
      </c>
      <c r="DN59">
        <f t="shared" si="42"/>
        <v>46</v>
      </c>
      <c r="DO59" s="3">
        <f>INDEX($BN$4:$DJ$5,1,$DN59)</f>
        <v>531.62</v>
      </c>
      <c r="DP59" s="4">
        <f>INDEX($BN$4:$DJ$5,2,$DN59)</f>
        <v>746.32</v>
      </c>
      <c r="DQ59" s="5">
        <f>$D58</f>
        <v>537.32</v>
      </c>
      <c r="DR59" s="6">
        <f>$E58</f>
        <v>454.86</v>
      </c>
      <c r="DS59" t="e">
        <f t="shared" si="43"/>
        <v>#REF!</v>
      </c>
    </row>
    <row r="60" spans="1:120" ht="12.75" thickBot="1">
      <c r="A60" t="s">
        <v>31</v>
      </c>
      <c r="B60" t="s">
        <v>32</v>
      </c>
      <c r="F60" s="2">
        <f>SUM(F10:F59)</f>
        <v>0.9999999999999999</v>
      </c>
      <c r="DO60" s="5">
        <f>$D59</f>
        <v>574.56</v>
      </c>
      <c r="DP60" s="6">
        <f>$E59</f>
        <v>645.62</v>
      </c>
    </row>
    <row r="61" spans="117:123" ht="12">
      <c r="DM61">
        <f>SUM(DM11:DM60)</f>
        <v>78.26373020165798</v>
      </c>
      <c r="DN61" t="s">
        <v>38</v>
      </c>
      <c r="DR61" t="s">
        <v>33</v>
      </c>
      <c r="DS61" s="8" t="e">
        <f>SUM(DS11:DS59)/SUM(F11:F59)</f>
        <v>#REF!</v>
      </c>
    </row>
    <row r="62" spans="117:118" ht="12.75" thickBot="1">
      <c r="DM62">
        <f>DM61*1.3/161</f>
        <v>0.6319431631189775</v>
      </c>
      <c r="DN62" t="s">
        <v>39</v>
      </c>
    </row>
    <row r="63" spans="1:2" ht="12.75" thickBot="1">
      <c r="A63" s="21" t="s">
        <v>37</v>
      </c>
      <c r="B63" s="19" t="s">
        <v>99</v>
      </c>
    </row>
    <row r="64" spans="1:2" ht="96.75" thickBot="1">
      <c r="A64" s="21" t="s">
        <v>54</v>
      </c>
      <c r="B64" s="22" t="s">
        <v>98</v>
      </c>
    </row>
    <row r="65" spans="1:42" s="7" customFormat="1" ht="72">
      <c r="A65" s="15" t="s">
        <v>34</v>
      </c>
      <c r="B65" s="20" t="s">
        <v>35</v>
      </c>
      <c r="C65" s="13" t="s">
        <v>57</v>
      </c>
      <c r="D65" s="13" t="s">
        <v>36</v>
      </c>
      <c r="E65" s="13" t="s">
        <v>19</v>
      </c>
      <c r="F65"/>
      <c r="G65"/>
      <c r="H65"/>
      <c r="I65"/>
      <c r="J65"/>
      <c r="K65"/>
      <c r="AC65"/>
      <c r="AD65"/>
      <c r="AF65" s="12" t="s">
        <v>102</v>
      </c>
      <c r="AG65" s="11"/>
      <c r="AH65" s="11"/>
      <c r="AI65" s="11"/>
      <c r="AJ65" s="11"/>
      <c r="AK65" s="12" t="s">
        <v>102</v>
      </c>
      <c r="AL65" s="11"/>
      <c r="AM65" s="11"/>
      <c r="AN65" s="11"/>
      <c r="AO65"/>
      <c r="AP65"/>
    </row>
    <row r="66" spans="1:40" ht="12">
      <c r="A66" s="19" t="str">
        <f>A11</f>
        <v>Clinton &amp; Meadow</v>
      </c>
      <c r="B66" s="20">
        <v>1</v>
      </c>
      <c r="C66" s="23">
        <f aca="true" t="shared" si="51" ref="C66:C97">F11</f>
        <v>0.030497167547552783</v>
      </c>
      <c r="D66" s="14">
        <v>45</v>
      </c>
      <c r="E66" s="24" t="str">
        <f>IF(ISBLANK(D66),"Specify first state",IF(ISNA(MATCH(D66,B$11:B$59,0)),"Not a state",LOOKUP(D66,B11:B59,A11:A59)))</f>
        <v>West Station</v>
      </c>
      <c r="F66" s="16" t="s">
        <v>95</v>
      </c>
      <c r="AF66" s="11" t="s">
        <v>110</v>
      </c>
      <c r="AG66" s="11"/>
      <c r="AH66" s="11"/>
      <c r="AI66" s="11"/>
      <c r="AJ66" s="11"/>
      <c r="AK66" s="11" t="s">
        <v>110</v>
      </c>
      <c r="AL66" s="11"/>
      <c r="AM66" s="11"/>
      <c r="AN66" s="11"/>
    </row>
    <row r="67" spans="1:40" ht="12">
      <c r="A67" s="19" t="str">
        <f aca="true" t="shared" si="52" ref="A67:A114">A12</f>
        <v>Seneca &amp; Meadow</v>
      </c>
      <c r="B67" s="20">
        <v>2</v>
      </c>
      <c r="C67" s="23">
        <f t="shared" si="51"/>
        <v>0.029882537525157963</v>
      </c>
      <c r="D67" s="14">
        <v>46</v>
      </c>
      <c r="E67" s="24" t="str">
        <f>IF(ISBLANK(D67),"",IF(ISNA(MATCH(D67,B$11:B$59,0)),"Not a state",IF(ISNA(MATCH(D67,D$66:D66,0)),LOOKUP(D67,B$11:B$59,A$11:A$59),"State used")))</f>
        <v>South Station</v>
      </c>
      <c r="F67" s="16" t="s">
        <v>96</v>
      </c>
      <c r="AF67" s="11" t="s">
        <v>117</v>
      </c>
      <c r="AG67" s="11" t="s">
        <v>55</v>
      </c>
      <c r="AH67" s="11" t="s">
        <v>56</v>
      </c>
      <c r="AI67" s="11" t="s">
        <v>116</v>
      </c>
      <c r="AJ67" s="11"/>
      <c r="AK67" s="11" t="s">
        <v>117</v>
      </c>
      <c r="AL67" s="11" t="s">
        <v>55</v>
      </c>
      <c r="AM67" s="11" t="s">
        <v>56</v>
      </c>
      <c r="AN67" s="11" t="s">
        <v>116</v>
      </c>
    </row>
    <row r="68" spans="1:40" ht="12">
      <c r="A68" s="19" t="str">
        <f t="shared" si="52"/>
        <v>Court &amp; Meadow</v>
      </c>
      <c r="B68" s="20">
        <v>3</v>
      </c>
      <c r="C68" s="23">
        <f t="shared" si="51"/>
        <v>0.02034853027962803</v>
      </c>
      <c r="D68" s="14">
        <v>47</v>
      </c>
      <c r="E68" s="24" t="str">
        <f>IF(ISBLANK(D68),"",IF(ISNA(MATCH(D68,B$11:B$59,0)),"Not a state",IF(ISNA(MATCH(D68,D$66:D67,0)),LOOKUP(D68,B$11:B$59,A$11:A$59),"State used")))</f>
        <v>East Station</v>
      </c>
      <c r="F68" s="17" t="s">
        <v>97</v>
      </c>
      <c r="AF68">
        <v>1</v>
      </c>
      <c r="AG68">
        <f aca="true" t="shared" si="53" ref="AG68:AG99">IF(ISNA(MATCH(B11,$D$66:$D$114,0)),$BJ11,-1000)</f>
        <v>487.16</v>
      </c>
      <c r="AH68">
        <f>E11</f>
        <v>472.72</v>
      </c>
      <c r="AI68">
        <f aca="true" t="shared" si="54" ref="AI68:AI99">IF(UPPER(LabelOther)="YES",IF(AG68&lt;&gt;-1000,BL11,""),"")</f>
        <v>1</v>
      </c>
      <c r="AK68">
        <v>1</v>
      </c>
      <c r="AL68">
        <f aca="true" t="shared" si="55" ref="AL68:AL99">IF(ISNA(MATCH(B11,$D$66:$D$114,0)),-1000,BJ11)</f>
        <v>-1000</v>
      </c>
      <c r="AM68">
        <f>E11</f>
        <v>472.72</v>
      </c>
      <c r="AN68">
        <f aca="true" t="shared" si="56" ref="AN68:AN99">IF(UPPER(LabelSites)="YES",IF(AL68&lt;&gt;-1000,BL11,""),"")</f>
      </c>
    </row>
    <row r="69" spans="1:40" ht="12">
      <c r="A69" s="19" t="str">
        <f t="shared" si="52"/>
        <v>Clinton &amp; Plain</v>
      </c>
      <c r="B69" s="20">
        <v>4</v>
      </c>
      <c r="C69" s="23">
        <f t="shared" si="51"/>
        <v>0.01822141691286543</v>
      </c>
      <c r="D69" s="14">
        <v>48</v>
      </c>
      <c r="E69" s="24" t="str">
        <f>IF(ISBLANK(D69),"",IF(ISNA(MATCH(D69,B$11:B$59,0)),"Not a state",IF(ISNA(MATCH(D69,D$66:D68,0)),LOOKUP(D69,B$11:B$59,A$11:A$59),"State used")))</f>
        <v>Central Station</v>
      </c>
      <c r="F69" s="18" t="s">
        <v>40</v>
      </c>
      <c r="AF69">
        <v>2</v>
      </c>
      <c r="AG69">
        <f t="shared" si="53"/>
        <v>485.26</v>
      </c>
      <c r="AH69">
        <f aca="true" t="shared" si="57" ref="AH69:AH116">E12</f>
        <v>438.52</v>
      </c>
      <c r="AI69">
        <f t="shared" si="54"/>
        <v>2</v>
      </c>
      <c r="AK69">
        <v>2</v>
      </c>
      <c r="AL69">
        <f t="shared" si="55"/>
        <v>-1000</v>
      </c>
      <c r="AM69">
        <f aca="true" t="shared" si="58" ref="AM69:AM116">E12</f>
        <v>438.52</v>
      </c>
      <c r="AN69">
        <f t="shared" si="56"/>
      </c>
    </row>
    <row r="70" spans="1:40" ht="12">
      <c r="A70" s="19" t="str">
        <f t="shared" si="52"/>
        <v>Trumansburg &amp; Bundy</v>
      </c>
      <c r="B70" s="20">
        <v>5</v>
      </c>
      <c r="C70" s="23">
        <f t="shared" si="51"/>
        <v>0.024679640628817737</v>
      </c>
      <c r="D70" s="14"/>
      <c r="E70" s="24">
        <f>IF(ISBLANK(D70),"",IF(ISNA(MATCH(D70,B$11:B$59,0)),"Not a state",IF(ISNA(MATCH(D70,D$66:D69,0)),LOOKUP(D70,B$11:B$59,A$11:A$59),"State used")))</f>
      </c>
      <c r="F70" s="18" t="s">
        <v>96</v>
      </c>
      <c r="AF70">
        <v>3</v>
      </c>
      <c r="AG70">
        <f t="shared" si="53"/>
        <v>481.46</v>
      </c>
      <c r="AH70">
        <f t="shared" si="57"/>
        <v>370</v>
      </c>
      <c r="AI70">
        <f t="shared" si="54"/>
        <v>3</v>
      </c>
      <c r="AK70">
        <v>3</v>
      </c>
      <c r="AL70">
        <f t="shared" si="55"/>
        <v>-1000</v>
      </c>
      <c r="AM70">
        <f t="shared" si="58"/>
        <v>370</v>
      </c>
      <c r="AN70">
        <f t="shared" si="56"/>
      </c>
    </row>
    <row r="71" spans="1:40" ht="12">
      <c r="A71" s="19" t="str">
        <f t="shared" si="52"/>
        <v>Wood &amp; Plain</v>
      </c>
      <c r="B71" s="20">
        <v>6</v>
      </c>
      <c r="C71" s="23">
        <f t="shared" si="51"/>
        <v>0.09387489472830723</v>
      </c>
      <c r="D71" s="14"/>
      <c r="E71" s="24">
        <f>IF(ISBLANK(D71),"",IF(ISNA(MATCH(D71,B$11:B$59,0)),"Not a state",IF(ISNA(MATCH(D71,D$66:D70,0)),LOOKUP(D71,B$11:B$59,A$11:A$59),"State used")))</f>
      </c>
      <c r="F71" s="17" t="s">
        <v>97</v>
      </c>
      <c r="AF71">
        <v>4</v>
      </c>
      <c r="AG71">
        <f t="shared" si="53"/>
        <v>515.66</v>
      </c>
      <c r="AH71">
        <f t="shared" si="57"/>
        <v>476.52</v>
      </c>
      <c r="AI71">
        <f t="shared" si="54"/>
        <v>4</v>
      </c>
      <c r="AK71">
        <v>4</v>
      </c>
      <c r="AL71">
        <f t="shared" si="55"/>
        <v>-1000</v>
      </c>
      <c r="AM71">
        <f t="shared" si="58"/>
        <v>476.52</v>
      </c>
      <c r="AN71">
        <f t="shared" si="56"/>
      </c>
    </row>
    <row r="72" spans="1:40" ht="12">
      <c r="A72" s="19" t="str">
        <f t="shared" si="52"/>
        <v>Elmira &amp; Spencer</v>
      </c>
      <c r="B72" s="20">
        <v>7</v>
      </c>
      <c r="C72" s="23">
        <f t="shared" si="51"/>
        <v>0.015504862492663387</v>
      </c>
      <c r="D72" s="14"/>
      <c r="E72" s="24">
        <f>IF(ISBLANK(D72),"",IF(ISNA(MATCH(D72,B$11:B$59,0)),"Not a state",IF(ISNA(MATCH(D72,D$66:D71,0)),LOOKUP(D72,B$11:B$59,A$11:A$59),"State used")))</f>
      </c>
      <c r="AF72">
        <v>5</v>
      </c>
      <c r="AG72">
        <f t="shared" si="53"/>
        <v>329.46</v>
      </c>
      <c r="AH72">
        <f t="shared" si="57"/>
        <v>234.46</v>
      </c>
      <c r="AI72">
        <f t="shared" si="54"/>
        <v>5</v>
      </c>
      <c r="AK72">
        <v>5</v>
      </c>
      <c r="AL72">
        <f t="shared" si="55"/>
        <v>-1000</v>
      </c>
      <c r="AM72">
        <f t="shared" si="58"/>
        <v>234.46</v>
      </c>
      <c r="AN72">
        <f t="shared" si="56"/>
      </c>
    </row>
    <row r="73" spans="1:40" ht="12">
      <c r="A73" s="19" t="str">
        <f t="shared" si="52"/>
        <v>Plain &amp; Court</v>
      </c>
      <c r="B73" s="20">
        <v>8</v>
      </c>
      <c r="C73" s="23">
        <f t="shared" si="51"/>
        <v>0.015299839517553803</v>
      </c>
      <c r="D73" s="14"/>
      <c r="E73" s="24">
        <f>IF(ISBLANK(D73),"",IF(ISNA(MATCH(D73,B$11:B$59,0)),"Not a state",IF(ISNA(MATCH(D73,D$66:D72,0)),LOOKUP(D73,B$11:B$59,A$11:A$59),"State used")))</f>
      </c>
      <c r="AF73">
        <v>6</v>
      </c>
      <c r="AG73">
        <f t="shared" si="53"/>
        <v>516.42</v>
      </c>
      <c r="AH73">
        <f t="shared" si="57"/>
        <v>515.66</v>
      </c>
      <c r="AI73">
        <f t="shared" si="54"/>
        <v>6</v>
      </c>
      <c r="AK73">
        <v>6</v>
      </c>
      <c r="AL73">
        <f t="shared" si="55"/>
        <v>-1000</v>
      </c>
      <c r="AM73">
        <f t="shared" si="58"/>
        <v>515.66</v>
      </c>
      <c r="AN73">
        <f t="shared" si="56"/>
      </c>
    </row>
    <row r="74" spans="1:40" ht="12">
      <c r="A74" s="19" t="str">
        <f t="shared" si="52"/>
        <v>West Ithaca</v>
      </c>
      <c r="B74" s="20">
        <v>9</v>
      </c>
      <c r="C74" s="23">
        <f t="shared" si="51"/>
        <v>0.00917477813615458</v>
      </c>
      <c r="D74" s="14"/>
      <c r="E74" s="24">
        <f>IF(ISBLANK(D74),"",IF(ISNA(MATCH(D74,B$11:B$59,0)),"Not a state",IF(ISNA(MATCH(D74,D$66:D73,0)),LOOKUP(D74,B$11:B$59,A$11:A$59),"State used")))</f>
      </c>
      <c r="F74" s="25" t="s">
        <v>41</v>
      </c>
      <c r="AF74">
        <v>7</v>
      </c>
      <c r="AG74">
        <f t="shared" si="53"/>
        <v>532.76</v>
      </c>
      <c r="AH74">
        <f t="shared" si="57"/>
        <v>525.16</v>
      </c>
      <c r="AI74">
        <f t="shared" si="54"/>
        <v>7</v>
      </c>
      <c r="AK74">
        <v>7</v>
      </c>
      <c r="AL74">
        <f t="shared" si="55"/>
        <v>-1000</v>
      </c>
      <c r="AM74">
        <f t="shared" si="58"/>
        <v>525.16</v>
      </c>
      <c r="AN74">
        <f t="shared" si="56"/>
      </c>
    </row>
    <row r="75" spans="1:40" ht="12">
      <c r="A75" s="19" t="str">
        <f t="shared" si="52"/>
        <v>Green &amp; Cayuga</v>
      </c>
      <c r="B75" s="20">
        <v>10</v>
      </c>
      <c r="C75" s="23">
        <f t="shared" si="51"/>
        <v>0.03567399766907033</v>
      </c>
      <c r="D75" s="14"/>
      <c r="E75" s="24">
        <f>IF(ISBLANK(D75),"",IF(ISNA(MATCH(D75,B$11:B$59,0)),"Not a state",IF(ISNA(MATCH(D75,D$66:D74,0)),LOOKUP(D75,B$11:B$59,A$11:A$59),"State used")))</f>
      </c>
      <c r="F75" s="26">
        <f>totaldemandwtd</f>
        <v>0.6319431631189775</v>
      </c>
      <c r="AF75">
        <v>8</v>
      </c>
      <c r="AG75">
        <f t="shared" si="53"/>
        <v>514.52</v>
      </c>
      <c r="AH75">
        <f t="shared" si="57"/>
        <v>413.06</v>
      </c>
      <c r="AI75">
        <f t="shared" si="54"/>
        <v>8</v>
      </c>
      <c r="AK75">
        <v>8</v>
      </c>
      <c r="AL75">
        <f t="shared" si="55"/>
        <v>-1000</v>
      </c>
      <c r="AM75">
        <f t="shared" si="58"/>
        <v>413.06</v>
      </c>
      <c r="AN75">
        <f t="shared" si="56"/>
      </c>
    </row>
    <row r="76" spans="1:40" ht="12">
      <c r="A76" s="19" t="str">
        <f t="shared" si="52"/>
        <v>Cayuga &amp; Clinton</v>
      </c>
      <c r="B76" s="20">
        <v>11</v>
      </c>
      <c r="C76" s="23">
        <f t="shared" si="51"/>
        <v>0.013736539332343195</v>
      </c>
      <c r="D76" s="14"/>
      <c r="E76" s="24">
        <f>IF(ISBLANK(D76),"",IF(ISNA(MATCH(D76,B$11:B$59,0)),"Not a state",IF(ISNA(MATCH(D76,D$66:D75,0)),LOOKUP(D76,B$11:B$59,A$11:A$59),"State used")))</f>
      </c>
      <c r="AF76">
        <v>9</v>
      </c>
      <c r="AG76">
        <f t="shared" si="53"/>
        <v>380</v>
      </c>
      <c r="AH76">
        <f t="shared" si="57"/>
        <v>315</v>
      </c>
      <c r="AI76">
        <f t="shared" si="54"/>
        <v>9</v>
      </c>
      <c r="AK76">
        <v>9</v>
      </c>
      <c r="AL76">
        <f t="shared" si="55"/>
        <v>-1000</v>
      </c>
      <c r="AM76">
        <f t="shared" si="58"/>
        <v>315</v>
      </c>
      <c r="AN76">
        <f t="shared" si="56"/>
      </c>
    </row>
    <row r="77" spans="1:40" ht="12">
      <c r="A77" s="19" t="str">
        <f t="shared" si="52"/>
        <v>Seneca &amp; Cayuga</v>
      </c>
      <c r="B77" s="20">
        <v>12</v>
      </c>
      <c r="C77" s="23">
        <f t="shared" si="51"/>
        <v>0.06624804883228903</v>
      </c>
      <c r="D77" s="14"/>
      <c r="E77" s="24">
        <f>IF(ISBLANK(D77),"",IF(ISNA(MATCH(D77,B$11:B$59,0)),"Not a state",IF(ISNA(MATCH(D77,D$66:D76,0)),LOOKUP(D77,B$11:B$59,A$11:A$59),"State used")))</f>
      </c>
      <c r="AF77">
        <v>10</v>
      </c>
      <c r="AG77">
        <f t="shared" si="53"/>
        <v>548.72</v>
      </c>
      <c r="AH77">
        <f t="shared" si="57"/>
        <v>451.82</v>
      </c>
      <c r="AI77">
        <f t="shared" si="54"/>
        <v>10</v>
      </c>
      <c r="AK77">
        <v>10</v>
      </c>
      <c r="AL77">
        <f t="shared" si="55"/>
        <v>-1000</v>
      </c>
      <c r="AM77">
        <f t="shared" si="58"/>
        <v>451.82</v>
      </c>
      <c r="AN77">
        <f t="shared" si="56"/>
      </c>
    </row>
    <row r="78" spans="1:40" ht="12">
      <c r="A78" s="19" t="str">
        <f t="shared" si="52"/>
        <v>Court &amp; Cayuga</v>
      </c>
      <c r="B78" s="20">
        <v>13</v>
      </c>
      <c r="C78" s="23">
        <f t="shared" si="51"/>
        <v>0.019759089226187534</v>
      </c>
      <c r="D78" s="14"/>
      <c r="E78" s="24">
        <f>IF(ISBLANK(D78),"",IF(ISNA(MATCH(D78,B$11:B$59,0)),"Not a state",IF(ISNA(MATCH(D78,D$66:D77,0)),LOOKUP(D78,B$11:B$59,A$11:A$59),"State used")))</f>
      </c>
      <c r="AF78">
        <v>11</v>
      </c>
      <c r="AG78">
        <f t="shared" si="53"/>
        <v>548.72</v>
      </c>
      <c r="AH78">
        <f t="shared" si="57"/>
        <v>473.86</v>
      </c>
      <c r="AI78">
        <f t="shared" si="54"/>
        <v>11</v>
      </c>
      <c r="AK78">
        <v>11</v>
      </c>
      <c r="AL78">
        <f t="shared" si="55"/>
        <v>-1000</v>
      </c>
      <c r="AM78">
        <f t="shared" si="58"/>
        <v>473.86</v>
      </c>
      <c r="AN78">
        <f t="shared" si="56"/>
      </c>
    </row>
    <row r="79" spans="1:40" ht="12">
      <c r="A79" s="19" t="str">
        <f t="shared" si="52"/>
        <v>Aurora &amp; Prospect</v>
      </c>
      <c r="B79" s="20">
        <v>14</v>
      </c>
      <c r="C79" s="23">
        <f t="shared" si="51"/>
        <v>0.01286519168812726</v>
      </c>
      <c r="D79" s="14"/>
      <c r="E79" s="24">
        <f>IF(ISBLANK(D79),"",IF(ISNA(MATCH(D79,B$11:B$59,0)),"Not a state",IF(ISNA(MATCH(D79,D$66:D78,0)),LOOKUP(D79,B$11:B$59,A$11:A$59),"State used")))</f>
      </c>
      <c r="AF79">
        <v>12</v>
      </c>
      <c r="AG79">
        <f t="shared" si="53"/>
        <v>548.72</v>
      </c>
      <c r="AH79">
        <f t="shared" si="57"/>
        <v>434.72</v>
      </c>
      <c r="AI79">
        <f t="shared" si="54"/>
        <v>12</v>
      </c>
      <c r="AK79">
        <v>12</v>
      </c>
      <c r="AL79">
        <f t="shared" si="55"/>
        <v>-1000</v>
      </c>
      <c r="AM79">
        <f t="shared" si="58"/>
        <v>434.72</v>
      </c>
      <c r="AN79">
        <f t="shared" si="56"/>
      </c>
    </row>
    <row r="80" spans="1:40" ht="12">
      <c r="A80" s="19" t="str">
        <f t="shared" si="52"/>
        <v>Stewart &amp; Seneca</v>
      </c>
      <c r="B80" s="20">
        <v>15</v>
      </c>
      <c r="C80" s="23">
        <f t="shared" si="51"/>
        <v>0.01058431109003377</v>
      </c>
      <c r="D80" s="14"/>
      <c r="E80" s="24">
        <f>IF(ISBLANK(D80),"",IF(ISNA(MATCH(D80,B$11:B$59,0)),"Not a state",IF(ISNA(MATCH(D80,D$66:D79,0)),LOOKUP(D80,B$11:B$59,A$11:A$59),"State used")))</f>
      </c>
      <c r="AF80">
        <v>13</v>
      </c>
      <c r="AG80">
        <f t="shared" si="53"/>
        <v>548.72</v>
      </c>
      <c r="AH80">
        <f t="shared" si="57"/>
        <v>413.06</v>
      </c>
      <c r="AI80">
        <f t="shared" si="54"/>
        <v>13</v>
      </c>
      <c r="AK80">
        <v>13</v>
      </c>
      <c r="AL80">
        <f t="shared" si="55"/>
        <v>-1000</v>
      </c>
      <c r="AM80">
        <f t="shared" si="58"/>
        <v>413.06</v>
      </c>
      <c r="AN80">
        <f t="shared" si="56"/>
      </c>
    </row>
    <row r="81" spans="1:40" ht="12">
      <c r="A81" s="19" t="str">
        <f t="shared" si="52"/>
        <v>State &amp; Stewart</v>
      </c>
      <c r="B81" s="20">
        <v>16</v>
      </c>
      <c r="C81" s="23">
        <f t="shared" si="51"/>
        <v>0.015889280570993886</v>
      </c>
      <c r="D81" s="14"/>
      <c r="E81" s="24">
        <f>IF(ISBLANK(D81),"",IF(ISNA(MATCH(D81,B$11:B$59,0)),"Not a state",IF(ISNA(MATCH(D81,D$66:D80,0)),LOOKUP(D81,B$11:B$59,A$11:A$59),"State used")))</f>
      </c>
      <c r="AF81">
        <v>14</v>
      </c>
      <c r="AG81">
        <f t="shared" si="53"/>
        <v>582.92</v>
      </c>
      <c r="AH81">
        <f t="shared" si="57"/>
        <v>468.16</v>
      </c>
      <c r="AI81">
        <f t="shared" si="54"/>
        <v>14</v>
      </c>
      <c r="AK81">
        <v>14</v>
      </c>
      <c r="AL81">
        <f t="shared" si="55"/>
        <v>-1000</v>
      </c>
      <c r="AM81">
        <f t="shared" si="58"/>
        <v>468.16</v>
      </c>
      <c r="AN81">
        <f t="shared" si="56"/>
      </c>
    </row>
    <row r="82" spans="1:40" ht="12">
      <c r="A82" s="19" t="str">
        <f t="shared" si="52"/>
        <v>Hudson</v>
      </c>
      <c r="B82" s="20">
        <v>17</v>
      </c>
      <c r="C82" s="23">
        <f t="shared" si="51"/>
        <v>0.010456171730589513</v>
      </c>
      <c r="D82" s="14"/>
      <c r="E82" s="24">
        <f>IF(ISBLANK(D82),"",IF(ISNA(MATCH(D82,B$11:B$59,0)),"Not a state",IF(ISNA(MATCH(D82,D$66:D81,0)),LOOKUP(D82,B$11:B$59,A$11:A$59),"State used")))</f>
      </c>
      <c r="AF82">
        <v>15</v>
      </c>
      <c r="AG82">
        <f t="shared" si="53"/>
        <v>618.26</v>
      </c>
      <c r="AH82">
        <f t="shared" si="57"/>
        <v>429.02</v>
      </c>
      <c r="AI82">
        <f t="shared" si="54"/>
        <v>15</v>
      </c>
      <c r="AK82">
        <v>15</v>
      </c>
      <c r="AL82">
        <f t="shared" si="55"/>
        <v>-1000</v>
      </c>
      <c r="AM82">
        <f t="shared" si="58"/>
        <v>429.02</v>
      </c>
      <c r="AN82">
        <f t="shared" si="56"/>
      </c>
    </row>
    <row r="83" spans="1:40" ht="12">
      <c r="A83" s="19" t="str">
        <f t="shared" si="52"/>
        <v>Aurora &amp; Coddington</v>
      </c>
      <c r="B83" s="20">
        <v>18</v>
      </c>
      <c r="C83" s="23">
        <f t="shared" si="51"/>
        <v>0.007867756669830797</v>
      </c>
      <c r="D83" s="14"/>
      <c r="E83" s="24">
        <f>IF(ISBLANK(D83),"",IF(ISNA(MATCH(D83,B$11:B$59,0)),"Not a state",IF(ISNA(MATCH(D83,D$66:D82,0)),LOOKUP(D83,B$11:B$59,A$11:A$59),"State used")))</f>
      </c>
      <c r="AF83">
        <v>16</v>
      </c>
      <c r="AG83">
        <f t="shared" si="53"/>
        <v>620.16</v>
      </c>
      <c r="AH83">
        <f t="shared" si="57"/>
        <v>447.26</v>
      </c>
      <c r="AI83">
        <f t="shared" si="54"/>
        <v>16</v>
      </c>
      <c r="AK83">
        <v>16</v>
      </c>
      <c r="AL83">
        <f t="shared" si="55"/>
        <v>-1000</v>
      </c>
      <c r="AM83">
        <f t="shared" si="58"/>
        <v>447.26</v>
      </c>
      <c r="AN83">
        <f t="shared" si="56"/>
      </c>
    </row>
    <row r="84" spans="1:40" ht="12">
      <c r="A84" s="19" t="str">
        <f t="shared" si="52"/>
        <v>Danby &amp; Alumni</v>
      </c>
      <c r="B84" s="20">
        <v>19</v>
      </c>
      <c r="C84" s="23">
        <f t="shared" si="51"/>
        <v>0.005253713737183462</v>
      </c>
      <c r="D84" s="14"/>
      <c r="E84" s="24">
        <f>IF(ISBLANK(D84),"",IF(ISNA(MATCH(D84,B$11:B$59,0)),"Not a state",IF(ISNA(MATCH(D84,D$66:D83,0)),LOOKUP(D84,B$11:B$59,A$11:A$59),"State used")))</f>
      </c>
      <c r="AF84">
        <v>17</v>
      </c>
      <c r="AG84">
        <f t="shared" si="53"/>
        <v>601.92</v>
      </c>
      <c r="AH84">
        <f t="shared" si="57"/>
        <v>491.72</v>
      </c>
      <c r="AI84">
        <f t="shared" si="54"/>
        <v>17</v>
      </c>
      <c r="AK84">
        <v>17</v>
      </c>
      <c r="AL84">
        <f t="shared" si="55"/>
        <v>-1000</v>
      </c>
      <c r="AM84">
        <f t="shared" si="58"/>
        <v>491.72</v>
      </c>
      <c r="AN84">
        <f t="shared" si="56"/>
      </c>
    </row>
    <row r="85" spans="1:40" ht="12">
      <c r="A85" s="19" t="str">
        <f t="shared" si="52"/>
        <v>Danby &amp; Vista</v>
      </c>
      <c r="B85" s="20">
        <v>20</v>
      </c>
      <c r="C85" s="23">
        <f t="shared" si="51"/>
        <v>0.02988209862222396</v>
      </c>
      <c r="D85" s="14"/>
      <c r="E85" s="24">
        <f>IF(ISBLANK(D85),"",IF(ISNA(MATCH(D85,B$11:B$59,0)),"Not a state",IF(ISNA(MATCH(D85,D$66:D84,0)),LOOKUP(D85,B$11:B$59,A$11:A$59),"State used")))</f>
      </c>
      <c r="AF85">
        <v>18</v>
      </c>
      <c r="AG85">
        <f t="shared" si="53"/>
        <v>558.22</v>
      </c>
      <c r="AH85">
        <f t="shared" si="57"/>
        <v>556.32</v>
      </c>
      <c r="AI85">
        <f t="shared" si="54"/>
        <v>18</v>
      </c>
      <c r="AK85">
        <v>18</v>
      </c>
      <c r="AL85">
        <f t="shared" si="55"/>
        <v>-1000</v>
      </c>
      <c r="AM85">
        <f t="shared" si="58"/>
        <v>556.32</v>
      </c>
      <c r="AN85">
        <f t="shared" si="56"/>
      </c>
    </row>
    <row r="86" spans="1:40" ht="12">
      <c r="A86" s="19" t="str">
        <f t="shared" si="52"/>
        <v>Maincampus &amp; Garden Apt</v>
      </c>
      <c r="B86" s="20">
        <v>21</v>
      </c>
      <c r="C86" s="23">
        <f t="shared" si="51"/>
        <v>0.020246018792072856</v>
      </c>
      <c r="D86" s="14"/>
      <c r="E86" s="24">
        <f>IF(ISBLANK(D86),"",IF(ISNA(MATCH(D86,B$11:B$59,0)),"Not a state",IF(ISNA(MATCH(D86,D$66:D85,0)),LOOKUP(D86,B$11:B$59,A$11:A$59),"State used")))</f>
      </c>
      <c r="AF86">
        <v>19</v>
      </c>
      <c r="AG86">
        <f t="shared" si="53"/>
        <v>538.46</v>
      </c>
      <c r="AH86">
        <f t="shared" si="57"/>
        <v>625.86</v>
      </c>
      <c r="AI86">
        <f t="shared" si="54"/>
        <v>19</v>
      </c>
      <c r="AK86">
        <v>19</v>
      </c>
      <c r="AL86">
        <f t="shared" si="55"/>
        <v>-1000</v>
      </c>
      <c r="AM86">
        <f t="shared" si="58"/>
        <v>625.86</v>
      </c>
      <c r="AN86">
        <f t="shared" si="56"/>
      </c>
    </row>
    <row r="87" spans="1:40" ht="12">
      <c r="A87" s="19" t="str">
        <f t="shared" si="52"/>
        <v>King</v>
      </c>
      <c r="B87" s="20">
        <v>22</v>
      </c>
      <c r="C87" s="23">
        <f t="shared" si="51"/>
        <v>0.009507940470707492</v>
      </c>
      <c r="D87" s="14"/>
      <c r="E87" s="24">
        <f>IF(ISBLANK(D87),"",IF(ISNA(MATCH(D87,B$11:B$59,0)),"Not a state",IF(ISNA(MATCH(D87,D$66:D86,0)),LOOKUP(D87,B$11:B$59,A$11:A$59),"State used")))</f>
      </c>
      <c r="AF87">
        <v>20</v>
      </c>
      <c r="AG87">
        <f t="shared" si="53"/>
        <v>522.12</v>
      </c>
      <c r="AH87">
        <f t="shared" si="57"/>
        <v>713.26</v>
      </c>
      <c r="AI87">
        <f t="shared" si="54"/>
        <v>20</v>
      </c>
      <c r="AK87">
        <v>20</v>
      </c>
      <c r="AL87">
        <f t="shared" si="55"/>
        <v>-1000</v>
      </c>
      <c r="AM87">
        <f t="shared" si="58"/>
        <v>713.26</v>
      </c>
      <c r="AN87">
        <f t="shared" si="56"/>
      </c>
    </row>
    <row r="88" spans="1:40" ht="12">
      <c r="A88" s="19" t="str">
        <f t="shared" si="52"/>
        <v>5 Mile Dr &amp; Bostwick</v>
      </c>
      <c r="B88" s="20">
        <v>23</v>
      </c>
      <c r="C88" s="23">
        <f t="shared" si="51"/>
        <v>0.009687335573928578</v>
      </c>
      <c r="D88" s="14"/>
      <c r="E88" s="24">
        <f>IF(ISBLANK(D88),"",IF(ISNA(MATCH(D88,B$11:B$59,0)),"Not a state",IF(ISNA(MATCH(D88,D$66:D87,0)),LOOKUP(D88,B$11:B$59,A$11:A$59),"State used")))</f>
      </c>
      <c r="AF88">
        <v>21</v>
      </c>
      <c r="AG88">
        <f t="shared" si="53"/>
        <v>596.22</v>
      </c>
      <c r="AH88">
        <f t="shared" si="57"/>
        <v>599.26</v>
      </c>
      <c r="AI88">
        <f t="shared" si="54"/>
        <v>21</v>
      </c>
      <c r="AK88">
        <v>21</v>
      </c>
      <c r="AL88">
        <f t="shared" si="55"/>
        <v>-1000</v>
      </c>
      <c r="AM88">
        <f t="shared" si="58"/>
        <v>599.26</v>
      </c>
      <c r="AN88">
        <f t="shared" si="56"/>
      </c>
    </row>
    <row r="89" spans="1:40" ht="12">
      <c r="A89" s="19" t="str">
        <f t="shared" si="52"/>
        <v>Conover</v>
      </c>
      <c r="B89" s="20">
        <v>24</v>
      </c>
      <c r="C89" s="23">
        <f t="shared" si="51"/>
        <v>0.008380314107604793</v>
      </c>
      <c r="D89" s="14"/>
      <c r="E89" s="24">
        <f>IF(ISBLANK(D89),"",IF(ISNA(MATCH(D89,B$11:B$59,0)),"Not a state",IF(ISNA(MATCH(D89,D$66:D88,0)),LOOKUP(D89,B$11:B$59,A$11:A$59),"State used")))</f>
      </c>
      <c r="AF89">
        <v>22</v>
      </c>
      <c r="AG89">
        <f t="shared" si="53"/>
        <v>610.66</v>
      </c>
      <c r="AH89">
        <f t="shared" si="57"/>
        <v>779.76</v>
      </c>
      <c r="AI89">
        <f t="shared" si="54"/>
        <v>22</v>
      </c>
      <c r="AK89">
        <v>22</v>
      </c>
      <c r="AL89">
        <f t="shared" si="55"/>
        <v>-1000</v>
      </c>
      <c r="AM89">
        <f t="shared" si="58"/>
        <v>779.76</v>
      </c>
      <c r="AN89">
        <f t="shared" si="56"/>
      </c>
    </row>
    <row r="90" spans="1:40" ht="12">
      <c r="A90" s="19" t="str">
        <f t="shared" si="52"/>
        <v>Elm &amp; Chestnut</v>
      </c>
      <c r="B90" s="20">
        <v>25</v>
      </c>
      <c r="C90" s="23">
        <f t="shared" si="51"/>
        <v>0.027037404842578307</v>
      </c>
      <c r="D90" s="14"/>
      <c r="E90" s="24">
        <f>IF(ISBLANK(D90),"",IF(ISNA(MATCH(D90,B$11:B$59,0)),"Not a state",IF(ISNA(MATCH(D90,D$66:D89,0)),LOOKUP(D90,B$11:B$59,A$11:A$59),"State used")))</f>
      </c>
      <c r="AF90">
        <v>23</v>
      </c>
      <c r="AG90">
        <f t="shared" si="53"/>
        <v>324.52</v>
      </c>
      <c r="AH90">
        <f t="shared" si="57"/>
        <v>616.36</v>
      </c>
      <c r="AI90">
        <f t="shared" si="54"/>
        <v>23</v>
      </c>
      <c r="AK90">
        <v>23</v>
      </c>
      <c r="AL90">
        <f t="shared" si="55"/>
        <v>-1000</v>
      </c>
      <c r="AM90">
        <f t="shared" si="58"/>
        <v>616.36</v>
      </c>
      <c r="AN90">
        <f t="shared" si="56"/>
      </c>
    </row>
    <row r="91" spans="1:40" ht="12">
      <c r="A91" s="19" t="str">
        <f t="shared" si="52"/>
        <v>Stewart &amp; South</v>
      </c>
      <c r="B91" s="20">
        <v>26</v>
      </c>
      <c r="C91" s="23">
        <f t="shared" si="51"/>
        <v>0.02590977847947607</v>
      </c>
      <c r="D91" s="14"/>
      <c r="E91" s="24">
        <f>IF(ISBLANK(D91),"",IF(ISNA(MATCH(D91,B$11:B$59,0)),"Not a state",IF(ISNA(MATCH(D91,D$66:D90,0)),LOOKUP(D91,B$11:B$59,A$11:A$59),"State used")))</f>
      </c>
      <c r="AF91">
        <v>24</v>
      </c>
      <c r="AG91">
        <f t="shared" si="53"/>
        <v>656.26</v>
      </c>
      <c r="AH91">
        <f t="shared" si="57"/>
        <v>558.22</v>
      </c>
      <c r="AI91">
        <f t="shared" si="54"/>
        <v>24</v>
      </c>
      <c r="AK91">
        <v>24</v>
      </c>
      <c r="AL91">
        <f t="shared" si="55"/>
        <v>-1000</v>
      </c>
      <c r="AM91">
        <f t="shared" si="58"/>
        <v>558.22</v>
      </c>
      <c r="AN91">
        <f t="shared" si="56"/>
      </c>
    </row>
    <row r="92" spans="1:40" ht="12">
      <c r="A92" s="19" t="str">
        <f t="shared" si="52"/>
        <v>Elmira Commercial</v>
      </c>
      <c r="B92" s="20">
        <v>27</v>
      </c>
      <c r="C92" s="23">
        <f t="shared" si="51"/>
        <v>0.01176319319691318</v>
      </c>
      <c r="D92" s="14"/>
      <c r="E92" s="24">
        <f>IF(ISBLANK(D92),"",IF(ISNA(MATCH(D92,B$11:B$59,0)),"Not a state",IF(ISNA(MATCH(D92,D$66:D91,0)),LOOKUP(D92,B$11:B$59,A$11:A$59),"State used")))</f>
      </c>
      <c r="AF92">
        <v>25</v>
      </c>
      <c r="AG92">
        <f t="shared" si="53"/>
        <v>399.76</v>
      </c>
      <c r="AH92">
        <f t="shared" si="57"/>
        <v>458.66</v>
      </c>
      <c r="AI92">
        <f t="shared" si="54"/>
        <v>25</v>
      </c>
      <c r="AK92">
        <v>25</v>
      </c>
      <c r="AL92">
        <f t="shared" si="55"/>
        <v>-1000</v>
      </c>
      <c r="AM92">
        <f t="shared" si="58"/>
        <v>458.66</v>
      </c>
      <c r="AN92">
        <f t="shared" si="56"/>
      </c>
    </row>
    <row r="93" spans="1:40" ht="12">
      <c r="A93" s="19" t="str">
        <f t="shared" si="52"/>
        <v>Lake &amp; Willard</v>
      </c>
      <c r="B93" s="20">
        <v>28</v>
      </c>
      <c r="C93" s="23">
        <f t="shared" si="51"/>
        <v>0.013044586791348345</v>
      </c>
      <c r="D93" s="14"/>
      <c r="E93" s="24">
        <f>IF(ISBLANK(D93),"",IF(ISNA(MATCH(D93,B$11:B$59,0)),"Not a state",IF(ISNA(MATCH(D93,D$66:D92,0)),LOOKUP(D93,B$11:B$59,A$11:A$59),"State used")))</f>
      </c>
      <c r="AF93">
        <v>26</v>
      </c>
      <c r="AG93">
        <f t="shared" si="53"/>
        <v>622.06</v>
      </c>
      <c r="AH93">
        <f t="shared" si="57"/>
        <v>394.06</v>
      </c>
      <c r="AI93">
        <f t="shared" si="54"/>
        <v>26</v>
      </c>
      <c r="AK93">
        <v>26</v>
      </c>
      <c r="AL93">
        <f t="shared" si="55"/>
        <v>-1000</v>
      </c>
      <c r="AM93">
        <f t="shared" si="58"/>
        <v>394.06</v>
      </c>
      <c r="AN93">
        <f t="shared" si="56"/>
      </c>
    </row>
    <row r="94" spans="1:40" ht="12">
      <c r="A94" s="19" t="str">
        <f t="shared" si="52"/>
        <v>Hancock &amp; First</v>
      </c>
      <c r="B94" s="20">
        <v>29</v>
      </c>
      <c r="C94" s="23">
        <f t="shared" si="51"/>
        <v>0.03188107262954248</v>
      </c>
      <c r="D94" s="14"/>
      <c r="E94" s="24">
        <f>IF(ISBLANK(D94),"",IF(ISNA(MATCH(D94,B$11:B$59,0)),"Not a state",IF(ISNA(MATCH(D94,D$66:D93,0)),LOOKUP(D94,B$11:B$59,A$11:A$59),"State used")))</f>
      </c>
      <c r="AF94">
        <v>27</v>
      </c>
      <c r="AG94">
        <f t="shared" si="53"/>
        <v>430.92</v>
      </c>
      <c r="AH94">
        <f t="shared" si="57"/>
        <v>603.06</v>
      </c>
      <c r="AI94">
        <f t="shared" si="54"/>
        <v>27</v>
      </c>
      <c r="AK94">
        <v>27</v>
      </c>
      <c r="AL94">
        <f t="shared" si="55"/>
        <v>-1000</v>
      </c>
      <c r="AM94">
        <f t="shared" si="58"/>
        <v>603.06</v>
      </c>
      <c r="AN94">
        <f t="shared" si="56"/>
      </c>
    </row>
    <row r="95" spans="1:40" ht="12">
      <c r="A95" s="19" t="str">
        <f t="shared" si="52"/>
        <v>Hancock &amp; Aurora</v>
      </c>
      <c r="B95" s="20">
        <v>30</v>
      </c>
      <c r="C95" s="23">
        <f t="shared" si="51"/>
        <v>0.029856470750335054</v>
      </c>
      <c r="D95" s="14"/>
      <c r="E95" s="24">
        <f>IF(ISBLANK(D95),"",IF(ISNA(MATCH(D95,B$11:B$59,0)),"Not a state",IF(ISNA(MATCH(D95,D$66:D94,0)),LOOKUP(D95,B$11:B$59,A$11:A$59),"State used")))</f>
      </c>
      <c r="AF95">
        <v>28</v>
      </c>
      <c r="AG95">
        <f t="shared" si="53"/>
        <v>601.16</v>
      </c>
      <c r="AH95">
        <f t="shared" si="57"/>
        <v>333.26</v>
      </c>
      <c r="AI95">
        <f t="shared" si="54"/>
        <v>28</v>
      </c>
      <c r="AK95">
        <v>28</v>
      </c>
      <c r="AL95">
        <f t="shared" si="55"/>
        <v>-1000</v>
      </c>
      <c r="AM95">
        <f t="shared" si="58"/>
        <v>333.26</v>
      </c>
      <c r="AN95">
        <f t="shared" si="56"/>
      </c>
    </row>
    <row r="96" spans="1:40" ht="12">
      <c r="A96" s="19" t="str">
        <f t="shared" si="52"/>
        <v>University West</v>
      </c>
      <c r="B96" s="20">
        <v>31</v>
      </c>
      <c r="C96" s="23">
        <f t="shared" si="51"/>
        <v>0.031137864344770512</v>
      </c>
      <c r="D96" s="14"/>
      <c r="E96" s="24">
        <f>IF(ISBLANK(D96),"",IF(ISNA(MATCH(D96,B$11:B$59,0)),"Not a state",IF(ISNA(MATCH(D96,D$66:D95,0)),LOOKUP(D96,B$11:B$59,A$11:A$59),"State used")))</f>
      </c>
      <c r="AF96">
        <v>29</v>
      </c>
      <c r="AG96">
        <f t="shared" si="53"/>
        <v>523.26</v>
      </c>
      <c r="AH96">
        <f t="shared" si="57"/>
        <v>345</v>
      </c>
      <c r="AI96">
        <f t="shared" si="54"/>
        <v>29</v>
      </c>
      <c r="AK96">
        <v>29</v>
      </c>
      <c r="AL96">
        <f t="shared" si="55"/>
        <v>-1000</v>
      </c>
      <c r="AM96">
        <f t="shared" si="58"/>
        <v>345</v>
      </c>
      <c r="AN96">
        <f t="shared" si="56"/>
      </c>
    </row>
    <row r="97" spans="1:40" ht="12">
      <c r="A97" s="19" t="str">
        <f t="shared" si="52"/>
        <v>Ridgewood &amp; Thurston</v>
      </c>
      <c r="B97" s="20">
        <v>32</v>
      </c>
      <c r="C97" s="23">
        <f t="shared" si="51"/>
        <v>0.03377753514930617</v>
      </c>
      <c r="D97" s="14"/>
      <c r="E97" s="24">
        <f>IF(ISBLANK(D97),"",IF(ISNA(MATCH(D97,B$11:B$59,0)),"Not a state",IF(ISNA(MATCH(D97,D$66:D96,0)),LOOKUP(D97,B$11:B$59,A$11:A$59),"State used")))</f>
      </c>
      <c r="AF97">
        <v>30</v>
      </c>
      <c r="AG97">
        <f t="shared" si="53"/>
        <v>560</v>
      </c>
      <c r="AH97">
        <f t="shared" si="57"/>
        <v>330</v>
      </c>
      <c r="AI97">
        <f t="shared" si="54"/>
        <v>30</v>
      </c>
      <c r="AK97">
        <v>30</v>
      </c>
      <c r="AL97">
        <f t="shared" si="55"/>
        <v>-1000</v>
      </c>
      <c r="AM97">
        <f t="shared" si="58"/>
        <v>330</v>
      </c>
      <c r="AN97">
        <f t="shared" si="56"/>
      </c>
    </row>
    <row r="98" spans="1:40" ht="12">
      <c r="A98" s="19" t="str">
        <f t="shared" si="52"/>
        <v>Jessup &amp; Triphammer</v>
      </c>
      <c r="B98" s="20">
        <v>33</v>
      </c>
      <c r="C98" s="23">
        <f aca="true" t="shared" si="59" ref="C98:C114">F43</f>
        <v>0.0157098854677728</v>
      </c>
      <c r="D98" s="14"/>
      <c r="E98" s="24">
        <f>IF(ISBLANK(D98),"",IF(ISNA(MATCH(D98,B$11:B$59,0)),"Not a state",IF(ISNA(MATCH(D98,D$66:D97,0)),LOOKUP(D98,B$11:B$59,A$11:A$59),"State used")))</f>
      </c>
      <c r="AF98">
        <v>31</v>
      </c>
      <c r="AG98">
        <f t="shared" si="53"/>
        <v>634.22</v>
      </c>
      <c r="AH98">
        <f t="shared" si="57"/>
        <v>346.56</v>
      </c>
      <c r="AI98">
        <f t="shared" si="54"/>
        <v>31</v>
      </c>
      <c r="AK98">
        <v>31</v>
      </c>
      <c r="AL98">
        <f t="shared" si="55"/>
        <v>-1000</v>
      </c>
      <c r="AM98">
        <f t="shared" si="58"/>
        <v>346.56</v>
      </c>
      <c r="AN98">
        <f t="shared" si="56"/>
      </c>
    </row>
    <row r="99" spans="1:40" ht="12">
      <c r="A99" s="19" t="str">
        <f t="shared" si="52"/>
        <v>Jessup &amp; Sisson</v>
      </c>
      <c r="B99" s="20">
        <v>34</v>
      </c>
      <c r="C99" s="23">
        <f t="shared" si="59"/>
        <v>0.005074318633962494</v>
      </c>
      <c r="D99" s="14"/>
      <c r="E99" s="24">
        <f>IF(ISBLANK(D99),"",IF(ISNA(MATCH(D99,B$11:B$59,0)),"Not a state",IF(ISNA(MATCH(D99,D$66:D98,0)),LOOKUP(D99,B$11:B$59,A$11:A$59),"State used")))</f>
      </c>
      <c r="AF99">
        <v>32</v>
      </c>
      <c r="AG99">
        <f t="shared" si="53"/>
        <v>632.32</v>
      </c>
      <c r="AH99">
        <f t="shared" si="57"/>
        <v>297.16</v>
      </c>
      <c r="AI99">
        <f t="shared" si="54"/>
        <v>32</v>
      </c>
      <c r="AK99">
        <v>32</v>
      </c>
      <c r="AL99">
        <f t="shared" si="55"/>
        <v>-1000</v>
      </c>
      <c r="AM99">
        <f t="shared" si="58"/>
        <v>297.16</v>
      </c>
      <c r="AN99">
        <f t="shared" si="56"/>
      </c>
    </row>
    <row r="100" spans="1:40" ht="12">
      <c r="A100" s="19" t="str">
        <f t="shared" si="52"/>
        <v>University &amp; East Ave</v>
      </c>
      <c r="B100" s="20">
        <v>35</v>
      </c>
      <c r="C100" s="23">
        <f t="shared" si="59"/>
        <v>0.01176319319691359</v>
      </c>
      <c r="D100" s="14"/>
      <c r="E100" s="24">
        <f>IF(ISBLANK(D100),"",IF(ISNA(MATCH(D100,B$11:B$59,0)),"Not a state",IF(ISNA(MATCH(D100,D$66:D99,0)),LOOKUP(D100,B$11:B$59,A$11:A$59),"State used")))</f>
      </c>
      <c r="AF100">
        <v>33</v>
      </c>
      <c r="AG100">
        <f aca="true" t="shared" si="60" ref="AG100:AG116">IF(ISNA(MATCH(B43,$D$66:$D$114,0)),$BJ43,-1000)</f>
        <v>685.52</v>
      </c>
      <c r="AH100">
        <f t="shared" si="57"/>
        <v>270.56</v>
      </c>
      <c r="AI100">
        <f aca="true" t="shared" si="61" ref="AI100:AI116">IF(UPPER(LabelOther)="YES",IF(AG100&lt;&gt;-1000,BL43,""),"")</f>
        <v>33</v>
      </c>
      <c r="AK100">
        <v>33</v>
      </c>
      <c r="AL100">
        <f aca="true" t="shared" si="62" ref="AL100:AL116">IF(ISNA(MATCH(B43,$D$66:$D$114,0)),-1000,BJ43)</f>
        <v>-1000</v>
      </c>
      <c r="AM100">
        <f t="shared" si="58"/>
        <v>270.56</v>
      </c>
      <c r="AN100">
        <f aca="true" t="shared" si="63" ref="AN100:AN116">IF(UPPER(LabelSites)="YES",IF(AL100&lt;&gt;-1000,BL43,""),"")</f>
      </c>
    </row>
    <row r="101" spans="1:40" ht="12">
      <c r="A101" s="19" t="str">
        <f t="shared" si="52"/>
        <v>Hoy &amp; Campus</v>
      </c>
      <c r="B101" s="20">
        <v>36</v>
      </c>
      <c r="C101" s="23">
        <f t="shared" si="59"/>
        <v>0.024295222550487473</v>
      </c>
      <c r="D101" s="14"/>
      <c r="E101" s="24">
        <f>IF(ISBLANK(D101),"",IF(ISNA(MATCH(D101,B$11:B$59,0)),"Not a state",IF(ISNA(MATCH(D101,D$66:D100,0)),LOOKUP(D101,B$11:B$59,A$11:A$59),"State used")))</f>
      </c>
      <c r="AF101">
        <v>34</v>
      </c>
      <c r="AG101">
        <f t="shared" si="60"/>
        <v>731.12</v>
      </c>
      <c r="AH101">
        <f t="shared" si="57"/>
        <v>266.76</v>
      </c>
      <c r="AI101">
        <f t="shared" si="61"/>
        <v>34</v>
      </c>
      <c r="AK101">
        <v>34</v>
      </c>
      <c r="AL101">
        <f t="shared" si="62"/>
        <v>-1000</v>
      </c>
      <c r="AM101">
        <f t="shared" si="58"/>
        <v>266.76</v>
      </c>
      <c r="AN101">
        <f t="shared" si="63"/>
      </c>
    </row>
    <row r="102" spans="1:40" ht="12">
      <c r="A102" s="19" t="str">
        <f t="shared" si="52"/>
        <v>Dryden &amp; College</v>
      </c>
      <c r="B102" s="20">
        <v>37</v>
      </c>
      <c r="C102" s="23">
        <f t="shared" si="59"/>
        <v>0.07150176256947201</v>
      </c>
      <c r="D102" s="14"/>
      <c r="E102" s="24">
        <f>IF(ISBLANK(D102),"",IF(ISNA(MATCH(D102,B$11:B$59,0)),"Not a state",IF(ISNA(MATCH(D102,D$66:D101,0)),LOOKUP(D102,B$11:B$59,A$11:A$59),"State used")))</f>
      </c>
      <c r="AF102">
        <v>35</v>
      </c>
      <c r="AG102">
        <f t="shared" si="60"/>
        <v>679.82</v>
      </c>
      <c r="AH102">
        <f t="shared" si="57"/>
        <v>330.22</v>
      </c>
      <c r="AI102">
        <f t="shared" si="61"/>
        <v>35</v>
      </c>
      <c r="AK102">
        <v>35</v>
      </c>
      <c r="AL102">
        <f t="shared" si="62"/>
        <v>-1000</v>
      </c>
      <c r="AM102">
        <f t="shared" si="58"/>
        <v>330.22</v>
      </c>
      <c r="AN102">
        <f t="shared" si="63"/>
      </c>
    </row>
    <row r="103" spans="1:40" ht="12">
      <c r="A103" s="19" t="str">
        <f t="shared" si="52"/>
        <v>State &amp; Mitchell</v>
      </c>
      <c r="B103" s="20">
        <v>38</v>
      </c>
      <c r="C103" s="23">
        <f t="shared" si="59"/>
        <v>0.022116853439947928</v>
      </c>
      <c r="D103" s="14"/>
      <c r="E103" s="24">
        <f>IF(ISBLANK(D103),"",IF(ISNA(MATCH(D103,B$11:B$59,0)),"Not a state",IF(ISNA(MATCH(D103,D$66:D102,0)),LOOKUP(D103,B$11:B$59,A$11:A$59),"State used")))</f>
      </c>
      <c r="AF103">
        <v>36</v>
      </c>
      <c r="AG103">
        <f t="shared" si="60"/>
        <v>677.92</v>
      </c>
      <c r="AH103">
        <f t="shared" si="57"/>
        <v>389.12</v>
      </c>
      <c r="AI103">
        <f t="shared" si="61"/>
        <v>36</v>
      </c>
      <c r="AK103">
        <v>36</v>
      </c>
      <c r="AL103">
        <f t="shared" si="62"/>
        <v>-1000</v>
      </c>
      <c r="AM103">
        <f t="shared" si="58"/>
        <v>389.12</v>
      </c>
      <c r="AN103">
        <f t="shared" si="63"/>
      </c>
    </row>
    <row r="104" spans="1:40" ht="12">
      <c r="A104" s="19" t="str">
        <f t="shared" si="52"/>
        <v>Slaterville &amp; Honess</v>
      </c>
      <c r="B104" s="20">
        <v>39</v>
      </c>
      <c r="C104" s="23">
        <f t="shared" si="59"/>
        <v>0.015453606748886035</v>
      </c>
      <c r="D104" s="14"/>
      <c r="E104" s="24">
        <f>IF(ISBLANK(D104),"",IF(ISNA(MATCH(D104,B$11:B$59,0)),"Not a state",IF(ISNA(MATCH(D104,D$66:D103,0)),LOOKUP(D104,B$11:B$59,A$11:A$59),"State used")))</f>
      </c>
      <c r="AF104">
        <v>37</v>
      </c>
      <c r="AG104">
        <f t="shared" si="60"/>
        <v>651.32</v>
      </c>
      <c r="AH104">
        <f t="shared" si="57"/>
        <v>424.46</v>
      </c>
      <c r="AI104">
        <f t="shared" si="61"/>
        <v>37</v>
      </c>
      <c r="AK104">
        <v>37</v>
      </c>
      <c r="AL104">
        <f t="shared" si="62"/>
        <v>-1000</v>
      </c>
      <c r="AM104">
        <f t="shared" si="58"/>
        <v>424.46</v>
      </c>
      <c r="AN104">
        <f t="shared" si="63"/>
      </c>
    </row>
    <row r="105" spans="1:40" ht="12">
      <c r="A105" s="19" t="str">
        <f t="shared" si="52"/>
        <v>Pinetree &amp; Mitchell</v>
      </c>
      <c r="B105" s="20">
        <v>40</v>
      </c>
      <c r="C105" s="23">
        <f t="shared" si="59"/>
        <v>0.030779074138328106</v>
      </c>
      <c r="D105" s="14"/>
      <c r="E105" s="24">
        <f>IF(ISBLANK(D105),"",IF(ISNA(MATCH(D105,B$11:B$59,0)),"Not a state",IF(ISNA(MATCH(D105,D$66:D104,0)),LOOKUP(D105,B$11:B$59,A$11:A$59),"State used")))</f>
      </c>
      <c r="AF105">
        <v>38</v>
      </c>
      <c r="AG105">
        <f t="shared" si="60"/>
        <v>646.76</v>
      </c>
      <c r="AH105">
        <f t="shared" si="57"/>
        <v>468.92</v>
      </c>
      <c r="AI105">
        <f t="shared" si="61"/>
        <v>38</v>
      </c>
      <c r="AK105">
        <v>38</v>
      </c>
      <c r="AL105">
        <f t="shared" si="62"/>
        <v>-1000</v>
      </c>
      <c r="AM105">
        <f t="shared" si="58"/>
        <v>468.92</v>
      </c>
      <c r="AN105">
        <f t="shared" si="63"/>
      </c>
    </row>
    <row r="106" spans="1:40" ht="12">
      <c r="A106" s="19" t="str">
        <f t="shared" si="52"/>
        <v>Farrier &amp; Dryden</v>
      </c>
      <c r="B106" s="20">
        <v>41</v>
      </c>
      <c r="C106" s="23">
        <f t="shared" si="59"/>
        <v>0.005996922021955664</v>
      </c>
      <c r="D106" s="14"/>
      <c r="E106" s="24">
        <f>IF(ISBLANK(D106),"",IF(ISNA(MATCH(D106,B$11:B$59,0)),"Not a state",IF(ISNA(MATCH(D106,D$66:D105,0)),LOOKUP(D106,B$11:B$59,A$11:A$59),"State used")))</f>
      </c>
      <c r="AF106">
        <v>39</v>
      </c>
      <c r="AG106">
        <f t="shared" si="60"/>
        <v>759.62</v>
      </c>
      <c r="AH106">
        <f t="shared" si="57"/>
        <v>549.86</v>
      </c>
      <c r="AI106">
        <f t="shared" si="61"/>
        <v>39</v>
      </c>
      <c r="AK106">
        <v>39</v>
      </c>
      <c r="AL106">
        <f t="shared" si="62"/>
        <v>-1000</v>
      </c>
      <c r="AM106">
        <f t="shared" si="58"/>
        <v>549.86</v>
      </c>
      <c r="AN106">
        <f t="shared" si="63"/>
      </c>
    </row>
    <row r="107" spans="1:40" ht="12">
      <c r="A107" s="19" t="str">
        <f t="shared" si="52"/>
        <v>Tower &amp; Juddfalls</v>
      </c>
      <c r="B107" s="20">
        <v>42</v>
      </c>
      <c r="C107" s="23">
        <f t="shared" si="59"/>
        <v>0.025884150607585883</v>
      </c>
      <c r="D107" s="14"/>
      <c r="E107" s="24">
        <f>IF(ISBLANK(D107),"",IF(ISNA(MATCH(D107,B$11:B$59,0)),"Not a state",IF(ISNA(MATCH(D107,D$66:D106,0)),LOOKUP(D107,B$11:B$59,A$11:A$59),"State used")))</f>
      </c>
      <c r="AF107">
        <v>40</v>
      </c>
      <c r="AG107">
        <f t="shared" si="60"/>
        <v>807.12</v>
      </c>
      <c r="AH107">
        <f t="shared" si="57"/>
        <v>480.32</v>
      </c>
      <c r="AI107">
        <f t="shared" si="61"/>
        <v>40</v>
      </c>
      <c r="AK107">
        <v>40</v>
      </c>
      <c r="AL107">
        <f t="shared" si="62"/>
        <v>-1000</v>
      </c>
      <c r="AM107">
        <f t="shared" si="58"/>
        <v>480.32</v>
      </c>
      <c r="AN107">
        <f t="shared" si="63"/>
      </c>
    </row>
    <row r="108" spans="1:40" ht="12">
      <c r="A108" s="19" t="str">
        <f t="shared" si="52"/>
        <v>Maple &amp; Dryden</v>
      </c>
      <c r="B108" s="20">
        <v>43</v>
      </c>
      <c r="C108" s="23">
        <f t="shared" si="59"/>
        <v>0.009661707702039841</v>
      </c>
      <c r="D108" s="14"/>
      <c r="E108" s="24">
        <f>IF(ISBLANK(D108),"",IF(ISNA(MATCH(D108,B$11:B$59,0)),"Not a state",IF(ISNA(MATCH(D108,D$66:D107,0)),LOOKUP(D108,B$11:B$59,A$11:A$59),"State used")))</f>
      </c>
      <c r="AF108">
        <v>41</v>
      </c>
      <c r="AG108">
        <f t="shared" si="60"/>
        <v>838.66</v>
      </c>
      <c r="AH108">
        <f t="shared" si="57"/>
        <v>369.36</v>
      </c>
      <c r="AI108">
        <f t="shared" si="61"/>
        <v>41</v>
      </c>
      <c r="AK108">
        <v>41</v>
      </c>
      <c r="AL108">
        <f t="shared" si="62"/>
        <v>-1000</v>
      </c>
      <c r="AM108">
        <f t="shared" si="58"/>
        <v>369.36</v>
      </c>
      <c r="AN108">
        <f t="shared" si="63"/>
      </c>
    </row>
    <row r="109" spans="1:40" ht="12">
      <c r="A109" s="19" t="str">
        <f t="shared" si="52"/>
        <v>Eastshore &amp; Jamesgibb</v>
      </c>
      <c r="B109" s="20">
        <v>44</v>
      </c>
      <c r="C109" s="23">
        <f t="shared" si="59"/>
        <v>0.010071753652258842</v>
      </c>
      <c r="D109" s="14"/>
      <c r="E109" s="24">
        <f>IF(ISBLANK(D109),"",IF(ISNA(MATCH(D109,B$11:B$59,0)),"Not a state",IF(ISNA(MATCH(D109,D$66:D108,0)),LOOKUP(D109,B$11:B$59,A$11:A$59),"State used")))</f>
      </c>
      <c r="AF109">
        <v>42</v>
      </c>
      <c r="AG109">
        <f t="shared" si="60"/>
        <v>764.56</v>
      </c>
      <c r="AH109">
        <f t="shared" si="57"/>
        <v>361.76</v>
      </c>
      <c r="AI109">
        <f t="shared" si="61"/>
        <v>42</v>
      </c>
      <c r="AK109">
        <v>42</v>
      </c>
      <c r="AL109">
        <f t="shared" si="62"/>
        <v>-1000</v>
      </c>
      <c r="AM109">
        <f t="shared" si="58"/>
        <v>361.76</v>
      </c>
      <c r="AN109">
        <f t="shared" si="63"/>
      </c>
    </row>
    <row r="110" spans="1:40" ht="12">
      <c r="A110" s="19" t="str">
        <f t="shared" si="52"/>
        <v>West Station</v>
      </c>
      <c r="B110" s="20">
        <v>45</v>
      </c>
      <c r="C110" s="23">
        <f t="shared" si="59"/>
        <v>0</v>
      </c>
      <c r="D110" s="14"/>
      <c r="E110" s="24">
        <f>IF(ISBLANK(D110),"",IF(ISNA(MATCH(D110,B$11:B$59,0)),"Not a state",IF(ISNA(MATCH(D110,D$66:D109,0)),LOOKUP(D110,B$11:B$59,A$11:A$59),"State used")))</f>
      </c>
      <c r="AF110">
        <v>43</v>
      </c>
      <c r="AG110">
        <f t="shared" si="60"/>
        <v>714.02</v>
      </c>
      <c r="AH110">
        <f t="shared" si="57"/>
        <v>430.92</v>
      </c>
      <c r="AI110">
        <f t="shared" si="61"/>
        <v>43</v>
      </c>
      <c r="AK110">
        <v>43</v>
      </c>
      <c r="AL110">
        <f t="shared" si="62"/>
        <v>-1000</v>
      </c>
      <c r="AM110">
        <f t="shared" si="58"/>
        <v>430.92</v>
      </c>
      <c r="AN110">
        <f t="shared" si="63"/>
      </c>
    </row>
    <row r="111" spans="1:40" ht="12">
      <c r="A111" s="19" t="str">
        <f t="shared" si="52"/>
        <v>South Station</v>
      </c>
      <c r="B111" s="20">
        <v>46</v>
      </c>
      <c r="C111" s="23">
        <f t="shared" si="59"/>
        <v>0</v>
      </c>
      <c r="D111" s="14"/>
      <c r="E111" s="24">
        <f>IF(ISBLANK(D111),"",IF(ISNA(MATCH(D111,B$11:B$59,0)),"Not a state",IF(ISNA(MATCH(D111,D$66:D110,0)),LOOKUP(D111,B$11:B$59,A$11:A$59),"State used")))</f>
      </c>
      <c r="AF111">
        <v>44</v>
      </c>
      <c r="AG111">
        <f t="shared" si="60"/>
        <v>546.82</v>
      </c>
      <c r="AH111">
        <f t="shared" si="57"/>
        <v>205.96</v>
      </c>
      <c r="AI111">
        <f t="shared" si="61"/>
        <v>44</v>
      </c>
      <c r="AK111">
        <v>44</v>
      </c>
      <c r="AL111">
        <f t="shared" si="62"/>
        <v>-1000</v>
      </c>
      <c r="AM111">
        <f t="shared" si="58"/>
        <v>205.96</v>
      </c>
      <c r="AN111">
        <f t="shared" si="63"/>
      </c>
    </row>
    <row r="112" spans="1:40" ht="12">
      <c r="A112" s="19" t="str">
        <f t="shared" si="52"/>
        <v>East Station</v>
      </c>
      <c r="B112" s="20">
        <v>47</v>
      </c>
      <c r="C112" s="23">
        <f t="shared" si="59"/>
        <v>0</v>
      </c>
      <c r="D112" s="14"/>
      <c r="E112" s="24">
        <f>IF(ISBLANK(D112),"",IF(ISNA(MATCH(D112,B$11:B$59,0)),"Not a state",IF(ISNA(MATCH(D112,D$66:D111,0)),LOOKUP(D112,B$11:B$59,A$11:A$59),"State used")))</f>
      </c>
      <c r="AF112">
        <v>45</v>
      </c>
      <c r="AG112">
        <f t="shared" si="60"/>
        <v>-1000</v>
      </c>
      <c r="AH112">
        <f t="shared" si="57"/>
        <v>202.16</v>
      </c>
      <c r="AI112">
        <f t="shared" si="61"/>
      </c>
      <c r="AK112">
        <v>45</v>
      </c>
      <c r="AL112">
        <f t="shared" si="62"/>
        <v>288.42</v>
      </c>
      <c r="AM112">
        <f t="shared" si="58"/>
        <v>202.16</v>
      </c>
      <c r="AN112">
        <f t="shared" si="63"/>
        <v>45</v>
      </c>
    </row>
    <row r="113" spans="1:40" ht="12">
      <c r="A113" s="19" t="str">
        <f t="shared" si="52"/>
        <v>Central Station</v>
      </c>
      <c r="B113" s="20">
        <v>48</v>
      </c>
      <c r="C113" s="23">
        <f t="shared" si="59"/>
        <v>0</v>
      </c>
      <c r="D113" s="14"/>
      <c r="E113" s="24">
        <f>IF(ISBLANK(D113),"",IF(ISNA(MATCH(D113,B$11:B$59,0)),"Not a state",IF(ISNA(MATCH(D113,D$66:D112,0)),LOOKUP(D113,B$11:B$59,A$11:A$59),"State used")))</f>
      </c>
      <c r="AF113">
        <v>46</v>
      </c>
      <c r="AG113">
        <f t="shared" si="60"/>
        <v>-1000</v>
      </c>
      <c r="AH113">
        <f t="shared" si="57"/>
        <v>746.32</v>
      </c>
      <c r="AI113">
        <f t="shared" si="61"/>
      </c>
      <c r="AK113">
        <v>46</v>
      </c>
      <c r="AL113">
        <f t="shared" si="62"/>
        <v>531.62</v>
      </c>
      <c r="AM113">
        <f t="shared" si="58"/>
        <v>746.32</v>
      </c>
      <c r="AN113">
        <f t="shared" si="63"/>
        <v>46</v>
      </c>
    </row>
    <row r="114" spans="1:40" ht="12">
      <c r="A114" s="19" t="str">
        <f t="shared" si="52"/>
        <v>Towersclub &amp; Terracedor</v>
      </c>
      <c r="B114" s="20">
        <v>49</v>
      </c>
      <c r="C114" s="23">
        <f t="shared" si="59"/>
        <v>0.013762167204231871</v>
      </c>
      <c r="D114" s="14"/>
      <c r="E114" s="24">
        <f>IF(ISBLANK(D114),"",IF(ISNA(MATCH(D114,B$11:B$59,0)),"Not a state",IF(ISNA(MATCH(D114,D$66:D113,0)),LOOKUP(D114,B$11:B$59,A$11:A$59),"State used")))</f>
      </c>
      <c r="AF114">
        <v>47</v>
      </c>
      <c r="AG114">
        <f t="shared" si="60"/>
        <v>-1000</v>
      </c>
      <c r="AH114">
        <f t="shared" si="57"/>
        <v>429.02</v>
      </c>
      <c r="AI114">
        <f t="shared" si="61"/>
      </c>
      <c r="AK114">
        <v>47</v>
      </c>
      <c r="AL114">
        <f t="shared" si="62"/>
        <v>654.36</v>
      </c>
      <c r="AM114">
        <f t="shared" si="58"/>
        <v>429.02</v>
      </c>
      <c r="AN114">
        <f t="shared" si="63"/>
        <v>47</v>
      </c>
    </row>
    <row r="115" spans="32:40" ht="12">
      <c r="AF115">
        <v>48</v>
      </c>
      <c r="AG115">
        <f t="shared" si="60"/>
        <v>-1000</v>
      </c>
      <c r="AH115">
        <f t="shared" si="57"/>
        <v>454.86</v>
      </c>
      <c r="AI115">
        <f t="shared" si="61"/>
      </c>
      <c r="AK115">
        <v>48</v>
      </c>
      <c r="AL115">
        <f t="shared" si="62"/>
        <v>537.32</v>
      </c>
      <c r="AM115">
        <f t="shared" si="58"/>
        <v>454.86</v>
      </c>
      <c r="AN115">
        <f t="shared" si="63"/>
        <v>48</v>
      </c>
    </row>
    <row r="116" spans="32:40" ht="12">
      <c r="AF116">
        <v>49</v>
      </c>
      <c r="AG116">
        <f t="shared" si="60"/>
        <v>574.56</v>
      </c>
      <c r="AH116">
        <f t="shared" si="57"/>
        <v>645.62</v>
      </c>
      <c r="AI116">
        <f t="shared" si="61"/>
        <v>49</v>
      </c>
      <c r="AK116">
        <v>49</v>
      </c>
      <c r="AL116">
        <f t="shared" si="62"/>
        <v>-1000</v>
      </c>
      <c r="AM116">
        <f t="shared" si="58"/>
        <v>645.62</v>
      </c>
      <c r="AN116">
        <f t="shared" si="63"/>
      </c>
    </row>
  </sheetData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Northwestern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S. Daskin</dc:creator>
  <cp:keywords/>
  <dc:description/>
  <cp:lastModifiedBy>Shane Henderson</cp:lastModifiedBy>
  <dcterms:created xsi:type="dcterms:W3CDTF">1999-04-17T23:58:23Z</dcterms:created>
  <cp:category/>
  <cp:version/>
  <cp:contentType/>
  <cp:contentStatus/>
</cp:coreProperties>
</file>